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320" windowWidth="11952" windowHeight="6972" tabRatio="820" activeTab="0"/>
  </bookViews>
  <sheets>
    <sheet name="Data entry and report" sheetId="1" r:id="rId1"/>
    <sheet name="VERTS" sheetId="2" r:id="rId2"/>
    <sheet name="HEADS&amp;TAILS" sheetId="3" r:id="rId3"/>
    <sheet name="ALL ELEMENTS" sheetId="4" r:id="rId4"/>
  </sheets>
  <definedNames>
    <definedName name="_Fill" hidden="1">'Data entry and report'!$G$7:$G$80</definedName>
    <definedName name="_Key1" hidden="1">'Data entry and report'!$G$7:$G$84</definedName>
    <definedName name="_Order1" hidden="1">255</definedName>
    <definedName name="_Regression_Int" localSheetId="0" hidden="1">1</definedName>
    <definedName name="_Regression_Out" hidden="1">'Data entry and report'!#REF!</definedName>
    <definedName name="_Regression_Y" hidden="1">'Data entry and report'!$V$8:$V$82</definedName>
    <definedName name="_Sort" hidden="1">'Data entry and report'!$G$7:$S$84</definedName>
    <definedName name="BURNED">'Data entry and report'!#REF!</definedName>
    <definedName name="CHEWED">'Data entry and report'!$J$7:$J$84</definedName>
    <definedName name="CUTMARKS">'Data entry and report'!$K$7:$K$84</definedName>
    <definedName name="DATA">'Data entry and report'!$G$5:$S$84</definedName>
    <definedName name="DATABASE">'Data entry and report'!$H$8:$V$82</definedName>
    <definedName name="Database_MI">'Data entry and report'!$H$8:$V$82</definedName>
    <definedName name="MAUX">'Data entry and report'!$B$18</definedName>
    <definedName name="MNI">'Data entry and report'!$B$17</definedName>
    <definedName name="NISP">'Data entry and report'!$I$7:$I$84</definedName>
    <definedName name="_xlnm.Print_Area" localSheetId="0">'Data entry and report'!$A$1:$D$66</definedName>
    <definedName name="Print_Area_MI" localSheetId="0">'Data entry and report'!$A$5:$D$81</definedName>
    <definedName name="RFSUM">'Data entry and report'!$B$23</definedName>
    <definedName name="SORT">'Data entry and report'!$A$108:$A$109</definedName>
    <definedName name="SWELLINGS">'Data entry and report'!#REF!</definedName>
    <definedName name="VERTFUS">'Data entry and report'!#REF!</definedName>
  </definedNames>
  <calcPr fullCalcOnLoad="1"/>
</workbook>
</file>

<file path=xl/comments1.xml><?xml version="1.0" encoding="utf-8"?>
<comments xmlns="http://schemas.openxmlformats.org/spreadsheetml/2006/main">
  <authors>
    <author>Thomas H. McGovern</author>
  </authors>
  <commentLis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</commentList>
</comments>
</file>

<file path=xl/sharedStrings.xml><?xml version="1.0" encoding="utf-8"?>
<sst xmlns="http://schemas.openxmlformats.org/spreadsheetml/2006/main" count="442" uniqueCount="260">
  <si>
    <t>Taxon</t>
  </si>
  <si>
    <t>Unit</t>
  </si>
  <si>
    <t>SUMMARY STATISTICS</t>
  </si>
  <si>
    <t>NISP total</t>
  </si>
  <si>
    <t>MAU mean</t>
  </si>
  <si>
    <t>MAU Stand. Dev.</t>
  </si>
  <si>
    <t>MAU Coeff. of Var.</t>
  </si>
  <si>
    <t>MAU Sum</t>
  </si>
  <si>
    <t>Maximum MAU ("MNI")</t>
  </si>
  <si>
    <t>NISP/MNI Ratio</t>
  </si>
  <si>
    <t>ELEMENT DISTRIBUTION</t>
  </si>
  <si>
    <t>Olfactory</t>
  </si>
  <si>
    <t>Occipital</t>
  </si>
  <si>
    <t>Otic</t>
  </si>
  <si>
    <t xml:space="preserve">Investing </t>
  </si>
  <si>
    <t xml:space="preserve">Lateral </t>
  </si>
  <si>
    <t>Opercular</t>
  </si>
  <si>
    <t>Mandicular</t>
  </si>
  <si>
    <t>Hyoid Arch</t>
  </si>
  <si>
    <t>Branchial Arch</t>
  </si>
  <si>
    <t>Pectoral Girdle</t>
  </si>
  <si>
    <t>Pelvic Girdle</t>
  </si>
  <si>
    <t>Vertebral Column</t>
  </si>
  <si>
    <t>Caudal Skeleton</t>
  </si>
  <si>
    <t>total</t>
  </si>
  <si>
    <t>Cranial</t>
  </si>
  <si>
    <t>Axial</t>
  </si>
  <si>
    <t>Cranial/Axial Ratio w/cleithrum</t>
  </si>
  <si>
    <t>Vertebral Units</t>
  </si>
  <si>
    <t>Thoracic</t>
  </si>
  <si>
    <t>Precaudal</t>
  </si>
  <si>
    <t>Caudal</t>
  </si>
  <si>
    <t>total Vert</t>
  </si>
  <si>
    <t>Chewing</t>
  </si>
  <si>
    <t>Cut Marks</t>
  </si>
  <si>
    <t>MAU</t>
  </si>
  <si>
    <t>_</t>
  </si>
  <si>
    <t>MAU %</t>
  </si>
  <si>
    <t>Cleithrum</t>
  </si>
  <si>
    <t>Burning</t>
  </si>
  <si>
    <t/>
  </si>
  <si>
    <t>%MAU</t>
  </si>
  <si>
    <t>NISP</t>
  </si>
  <si>
    <t>|</t>
  </si>
  <si>
    <t>Ref.</t>
  </si>
  <si>
    <t>ELEMENT</t>
  </si>
  <si>
    <t>Cranial Frags</t>
  </si>
  <si>
    <t>Ethmoid</t>
  </si>
  <si>
    <t>Prefrontal</t>
  </si>
  <si>
    <t>Vomer</t>
  </si>
  <si>
    <t>Mesethmoid</t>
  </si>
  <si>
    <t>Alisphenoid</t>
  </si>
  <si>
    <t>Parasphenoid</t>
  </si>
  <si>
    <t>Orbitosphenoid</t>
  </si>
  <si>
    <t>Supraoccipital</t>
  </si>
  <si>
    <t>Exoccipital</t>
  </si>
  <si>
    <t>Basioccipital</t>
  </si>
  <si>
    <t>Sphenotic</t>
  </si>
  <si>
    <t>Pterotic</t>
  </si>
  <si>
    <t>Epiotic</t>
  </si>
  <si>
    <t>Opisthotic</t>
  </si>
  <si>
    <t>Prootic</t>
  </si>
  <si>
    <t>Otolith</t>
  </si>
  <si>
    <t>Nasal</t>
  </si>
  <si>
    <t>Frontal</t>
  </si>
  <si>
    <t>Parietal</t>
  </si>
  <si>
    <t>Supratemporal</t>
  </si>
  <si>
    <t>Premaxilla</t>
  </si>
  <si>
    <t>Maxilla</t>
  </si>
  <si>
    <t>Supraorbital</t>
  </si>
  <si>
    <t>Lachrymal</t>
  </si>
  <si>
    <t>Suborbital</t>
  </si>
  <si>
    <t>Dentary</t>
  </si>
  <si>
    <t>Angular</t>
  </si>
  <si>
    <t>Retroarticular</t>
  </si>
  <si>
    <t>Suprapreopercle</t>
  </si>
  <si>
    <t>Preopercle</t>
  </si>
  <si>
    <t>Supramaxilla</t>
  </si>
  <si>
    <t>Opercle</t>
  </si>
  <si>
    <t>Subopercle</t>
  </si>
  <si>
    <t>Interopercle</t>
  </si>
  <si>
    <t>Branchiostegal Ray</t>
  </si>
  <si>
    <t>Palatine</t>
  </si>
  <si>
    <t>Ectopterygoid</t>
  </si>
  <si>
    <t>Quadrate</t>
  </si>
  <si>
    <t>Mesopterygoid</t>
  </si>
  <si>
    <t>Metapterygoid</t>
  </si>
  <si>
    <t>Hyomandibular</t>
  </si>
  <si>
    <t>Symplectic</t>
  </si>
  <si>
    <t>Interhyal</t>
  </si>
  <si>
    <t>Epihyal</t>
  </si>
  <si>
    <t>Ceratohyal</t>
  </si>
  <si>
    <t>Hypohyal</t>
  </si>
  <si>
    <t>Basihyal</t>
  </si>
  <si>
    <t>Pharyngeal Plate</t>
  </si>
  <si>
    <t>Epibranchial</t>
  </si>
  <si>
    <t>Ceratobranchial</t>
  </si>
  <si>
    <t>Hyporanchial</t>
  </si>
  <si>
    <t>Basibranchial</t>
  </si>
  <si>
    <t>Basibranchial Plate</t>
  </si>
  <si>
    <t>Urohyal</t>
  </si>
  <si>
    <t>Pharyngobranchial</t>
  </si>
  <si>
    <t>Posttemporal</t>
  </si>
  <si>
    <t>Supracleithrum</t>
  </si>
  <si>
    <t>Scapula</t>
  </si>
  <si>
    <t>Postcleithrum</t>
  </si>
  <si>
    <t>Coracoid</t>
  </si>
  <si>
    <t>Mesocoracoid</t>
  </si>
  <si>
    <t>Radials</t>
  </si>
  <si>
    <t>Basipterygium</t>
  </si>
  <si>
    <t>Interrhaemal Spine</t>
  </si>
  <si>
    <t>Vertebral Frags</t>
  </si>
  <si>
    <t>Atlas</t>
  </si>
  <si>
    <t>Penultimate</t>
  </si>
  <si>
    <t>Ultimate</t>
  </si>
  <si>
    <t>Hypural</t>
  </si>
  <si>
    <t>Uroneural</t>
  </si>
  <si>
    <t>Epural</t>
  </si>
  <si>
    <t>Caudal Bony Plate</t>
  </si>
  <si>
    <t>Expanded Neural Spine</t>
  </si>
  <si>
    <t>Expanded Haemal Spine</t>
  </si>
  <si>
    <t>El.Code</t>
  </si>
  <si>
    <t>CBP</t>
  </si>
  <si>
    <t>ENS</t>
  </si>
  <si>
    <t>EHS</t>
  </si>
  <si>
    <t>%of MNI</t>
  </si>
  <si>
    <t>% MAU sum</t>
  </si>
  <si>
    <t>Density 2</t>
  </si>
  <si>
    <t>Density 3</t>
  </si>
  <si>
    <t>density is disabled temporarily</t>
  </si>
  <si>
    <t>ETH</t>
  </si>
  <si>
    <t>VOM</t>
  </si>
  <si>
    <t>MES</t>
  </si>
  <si>
    <t>butchery</t>
  </si>
  <si>
    <t>gnawing</t>
  </si>
  <si>
    <t>Fragmentation</t>
  </si>
  <si>
    <t>NABO Zooarch WG 2000</t>
  </si>
  <si>
    <t>Black</t>
  </si>
  <si>
    <t>White</t>
  </si>
  <si>
    <t>Scorch</t>
  </si>
  <si>
    <t>1</t>
  </si>
  <si>
    <t>2</t>
  </si>
  <si>
    <t>5</t>
  </si>
  <si>
    <t>10</t>
  </si>
  <si>
    <t>larger</t>
  </si>
  <si>
    <t>CONTEXT</t>
  </si>
  <si>
    <t>SU/Layer</t>
  </si>
  <si>
    <t>AU/Phase</t>
  </si>
  <si>
    <t>X</t>
  </si>
  <si>
    <t>Y</t>
  </si>
  <si>
    <t>Volume(cu cm)</t>
  </si>
  <si>
    <t>Z (depth)</t>
  </si>
  <si>
    <t>Other Context</t>
  </si>
  <si>
    <t>white calcined</t>
  </si>
  <si>
    <t>black charred</t>
  </si>
  <si>
    <t>spotted scorched</t>
  </si>
  <si>
    <t>uburnt</t>
  </si>
  <si>
    <t>NISP %</t>
  </si>
  <si>
    <t>&lt;1 cm</t>
  </si>
  <si>
    <t>1-2 cm</t>
  </si>
  <si>
    <t>2-5 cm</t>
  </si>
  <si>
    <t>5-10 cm</t>
  </si>
  <si>
    <t>&gt;10 cm</t>
  </si>
  <si>
    <t>Count NISP</t>
  </si>
  <si>
    <t>Taphonomic Indicators</t>
  </si>
  <si>
    <t>NISP/Volume (DD)</t>
  </si>
  <si>
    <t>ALI</t>
  </si>
  <si>
    <t>PAR</t>
  </si>
  <si>
    <t>ORB</t>
  </si>
  <si>
    <t>SUP</t>
  </si>
  <si>
    <t>EXO</t>
  </si>
  <si>
    <t>BAS</t>
  </si>
  <si>
    <t>SPH</t>
  </si>
  <si>
    <t>PTE</t>
  </si>
  <si>
    <t>EPI</t>
  </si>
  <si>
    <t>OPI</t>
  </si>
  <si>
    <t>PRO</t>
  </si>
  <si>
    <t>OTO</t>
  </si>
  <si>
    <t>NAS</t>
  </si>
  <si>
    <t>FRN</t>
  </si>
  <si>
    <t>STP</t>
  </si>
  <si>
    <t>PMX</t>
  </si>
  <si>
    <t>MAX</t>
  </si>
  <si>
    <t>LAC</t>
  </si>
  <si>
    <t>SUB</t>
  </si>
  <si>
    <t>DEN</t>
  </si>
  <si>
    <t>ANG</t>
  </si>
  <si>
    <t>RET</t>
  </si>
  <si>
    <t>SUO</t>
  </si>
  <si>
    <t>SUM</t>
  </si>
  <si>
    <t>OPE</t>
  </si>
  <si>
    <t>SBO</t>
  </si>
  <si>
    <t>INT</t>
  </si>
  <si>
    <t>BR</t>
  </si>
  <si>
    <t>PAL</t>
  </si>
  <si>
    <t>ECT</t>
  </si>
  <si>
    <t>QUA</t>
  </si>
  <si>
    <t>MTR</t>
  </si>
  <si>
    <t>MET</t>
  </si>
  <si>
    <t>HYO</t>
  </si>
  <si>
    <t>SYM</t>
  </si>
  <si>
    <t>INH</t>
  </si>
  <si>
    <t>EPH</t>
  </si>
  <si>
    <t>CER</t>
  </si>
  <si>
    <t>HYH</t>
  </si>
  <si>
    <t>BAH</t>
  </si>
  <si>
    <t>PP</t>
  </si>
  <si>
    <t>EPB</t>
  </si>
  <si>
    <t>CEB</t>
  </si>
  <si>
    <t>HYP</t>
  </si>
  <si>
    <t>BAB</t>
  </si>
  <si>
    <t>BP</t>
  </si>
  <si>
    <t>URO</t>
  </si>
  <si>
    <t>PHA</t>
  </si>
  <si>
    <t>POS</t>
  </si>
  <si>
    <t>SPC</t>
  </si>
  <si>
    <t>SCP</t>
  </si>
  <si>
    <t>CLE</t>
  </si>
  <si>
    <t>PCM</t>
  </si>
  <si>
    <t>COR</t>
  </si>
  <si>
    <t>MCC</t>
  </si>
  <si>
    <t>RAD</t>
  </si>
  <si>
    <t>BAM</t>
  </si>
  <si>
    <t>IS</t>
  </si>
  <si>
    <t>VER</t>
  </si>
  <si>
    <t>ATL</t>
  </si>
  <si>
    <t>TRV</t>
  </si>
  <si>
    <t>PV</t>
  </si>
  <si>
    <t>CDV</t>
  </si>
  <si>
    <t>PEN</t>
  </si>
  <si>
    <t>UV</t>
  </si>
  <si>
    <t>HRP</t>
  </si>
  <si>
    <t>EPU</t>
  </si>
  <si>
    <t>SKL</t>
  </si>
  <si>
    <t>PRT</t>
  </si>
  <si>
    <t>PRL</t>
  </si>
  <si>
    <t>SUL</t>
  </si>
  <si>
    <t>URN</t>
  </si>
  <si>
    <t>PRF</t>
  </si>
  <si>
    <t xml:space="preserve">Site </t>
  </si>
  <si>
    <t xml:space="preserve">Region </t>
  </si>
  <si>
    <t xml:space="preserve">Date </t>
  </si>
  <si>
    <t>sum</t>
  </si>
  <si>
    <t>Head &amp; Jaws</t>
  </si>
  <si>
    <t>Pectoral girdle</t>
  </si>
  <si>
    <t>Thoracic vert</t>
  </si>
  <si>
    <t>Precaudal vert</t>
  </si>
  <si>
    <t>Caudal vert</t>
  </si>
  <si>
    <t>Cleithrum only, NISP</t>
  </si>
  <si>
    <t>Graphics for new bar graph</t>
  </si>
  <si>
    <t>August 2004 version McG</t>
  </si>
  <si>
    <t>graphics sources in blue</t>
  </si>
  <si>
    <t>template filename: NAGAD2.xls</t>
  </si>
  <si>
    <t>NAGAD2</t>
  </si>
  <si>
    <t xml:space="preserve">NABONE </t>
  </si>
  <si>
    <t>Suggestion: for data entry from Access query, sort the data panel (light blue) using element code (column F)</t>
  </si>
  <si>
    <t>DON'T forget to resort back to original order (use column G , Ref.) or formulas won't work right!</t>
  </si>
  <si>
    <t>all cranial including atlas (MAU)</t>
  </si>
  <si>
    <t>all vert. &amp; axial plus cleithrum (MAU)</t>
  </si>
  <si>
    <t>Cleithrum % NISP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</si>
</sst>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2">
    <font>
      <sz val="12"/>
      <name val="Courier"/>
      <family val="0"/>
    </font>
    <font>
      <sz val="12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36"/>
      <name val="Arial"/>
      <family val="2"/>
    </font>
    <font>
      <sz val="12"/>
      <color indexed="53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2"/>
      <color indexed="10"/>
      <name val="Courier"/>
      <family val="0"/>
    </font>
    <font>
      <sz val="12"/>
      <color indexed="12"/>
      <name val="Arial"/>
      <family val="2"/>
    </font>
    <font>
      <sz val="10"/>
      <name val="Arial"/>
      <family val="2"/>
    </font>
    <font>
      <b/>
      <sz val="8"/>
      <name val="Courier"/>
      <family val="2"/>
    </font>
  </fonts>
  <fills count="6">
    <fill>
      <patternFill/>
    </fill>
    <fill>
      <patternFill patternType="gray125"/>
    </fill>
    <fill>
      <patternFill patternType="mediumGray">
        <bgColor indexed="37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 quotePrefix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 quotePrefix="1">
      <alignment horizontal="left"/>
      <protection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fill"/>
      <protection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64" fontId="3" fillId="2" borderId="0" xfId="0" applyFont="1" applyFill="1" applyAlignment="1" applyProtection="1">
      <alignment/>
      <protection locked="0"/>
    </xf>
    <xf numFmtId="164" fontId="3" fillId="0" borderId="0" xfId="0" applyFont="1" applyAlignment="1">
      <alignment/>
    </xf>
    <xf numFmtId="164" fontId="4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 locked="0"/>
    </xf>
    <xf numFmtId="164" fontId="3" fillId="2" borderId="0" xfId="0" applyFont="1" applyFill="1" applyAlignment="1" applyProtection="1">
      <alignment horizontal="center"/>
      <protection locked="0"/>
    </xf>
    <xf numFmtId="164" fontId="9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 horizontal="center"/>
      <protection locked="0"/>
    </xf>
    <xf numFmtId="164" fontId="11" fillId="0" borderId="0" xfId="0" applyFont="1" applyAlignment="1" applyProtection="1">
      <alignment horizontal="left"/>
      <protection locked="0"/>
    </xf>
    <xf numFmtId="164" fontId="11" fillId="0" borderId="0" xfId="0" applyFont="1" applyAlignment="1" applyProtection="1">
      <alignment horizontal="center"/>
      <protection locked="0"/>
    </xf>
    <xf numFmtId="164" fontId="12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13" fillId="0" borderId="1" xfId="0" applyFont="1" applyBorder="1" applyAlignment="1">
      <alignment/>
    </xf>
    <xf numFmtId="164" fontId="1" fillId="0" borderId="2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center"/>
      <protection/>
    </xf>
    <xf numFmtId="164" fontId="3" fillId="0" borderId="2" xfId="0" applyFont="1" applyBorder="1" applyAlignment="1" applyProtection="1">
      <alignment/>
      <protection locked="0"/>
    </xf>
    <xf numFmtId="164" fontId="1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 applyAlignment="1" applyProtection="1">
      <alignment horizontal="center"/>
      <protection/>
    </xf>
    <xf numFmtId="164" fontId="1" fillId="0" borderId="0" xfId="0" applyFont="1" applyAlignment="1">
      <alignment horizontal="right"/>
    </xf>
    <xf numFmtId="164" fontId="5" fillId="0" borderId="0" xfId="0" applyFont="1" applyAlignment="1" applyProtection="1">
      <alignment horizontal="center"/>
      <protection/>
    </xf>
    <xf numFmtId="1" fontId="1" fillId="0" borderId="0" xfId="0" applyNumberFormat="1" applyFont="1" applyAlignment="1">
      <alignment/>
    </xf>
    <xf numFmtId="1" fontId="3" fillId="2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 quotePrefix="1">
      <alignment/>
      <protection locked="0"/>
    </xf>
    <xf numFmtId="1" fontId="3" fillId="0" borderId="2" xfId="0" applyNumberFormat="1" applyFont="1" applyBorder="1" applyAlignment="1" applyProtection="1" quotePrefix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64" fontId="1" fillId="3" borderId="0" xfId="0" applyFont="1" applyFill="1" applyAlignment="1">
      <alignment/>
    </xf>
    <xf numFmtId="164" fontId="1" fillId="3" borderId="0" xfId="0" applyFont="1" applyFill="1" applyAlignment="1" applyProtection="1">
      <alignment horizontal="left"/>
      <protection/>
    </xf>
    <xf numFmtId="164" fontId="1" fillId="3" borderId="0" xfId="0" applyFont="1" applyFill="1" applyAlignment="1" applyProtection="1">
      <alignment horizontal="center"/>
      <protection/>
    </xf>
    <xf numFmtId="164" fontId="1" fillId="3" borderId="0" xfId="0" applyFont="1" applyFill="1" applyAlignment="1" applyProtection="1">
      <alignment/>
      <protection/>
    </xf>
    <xf numFmtId="164" fontId="19" fillId="3" borderId="0" xfId="0" applyFont="1" applyFill="1" applyAlignment="1">
      <alignment/>
    </xf>
    <xf numFmtId="164" fontId="19" fillId="3" borderId="0" xfId="0" applyFont="1" applyFill="1" applyAlignment="1" applyProtection="1">
      <alignment horizontal="center"/>
      <protection/>
    </xf>
    <xf numFmtId="164" fontId="19" fillId="3" borderId="0" xfId="0" applyFont="1" applyFill="1" applyAlignment="1" applyProtection="1">
      <alignment horizontal="left"/>
      <protection/>
    </xf>
    <xf numFmtId="164" fontId="19" fillId="3" borderId="0" xfId="0" applyFont="1" applyFill="1" applyAlignment="1" applyProtection="1">
      <alignment/>
      <protection/>
    </xf>
    <xf numFmtId="164" fontId="19" fillId="3" borderId="3" xfId="0" applyFont="1" applyFill="1" applyBorder="1" applyAlignment="1" applyProtection="1">
      <alignment/>
      <protection/>
    </xf>
    <xf numFmtId="165" fontId="1" fillId="3" borderId="0" xfId="0" applyNumberFormat="1" applyFont="1" applyFill="1" applyAlignment="1" applyProtection="1">
      <alignment horizontal="center"/>
      <protection/>
    </xf>
    <xf numFmtId="165" fontId="19" fillId="3" borderId="0" xfId="0" applyNumberFormat="1" applyFont="1" applyFill="1" applyAlignment="1" applyProtection="1">
      <alignment horizontal="center"/>
      <protection/>
    </xf>
    <xf numFmtId="164" fontId="20" fillId="4" borderId="0" xfId="0" applyFont="1" applyFill="1" applyAlignment="1" applyProtection="1">
      <alignment/>
      <protection locked="0"/>
    </xf>
    <xf numFmtId="164" fontId="20" fillId="4" borderId="0" xfId="0" applyFont="1" applyFill="1" applyAlignment="1">
      <alignment/>
    </xf>
    <xf numFmtId="1" fontId="20" fillId="4" borderId="0" xfId="0" applyNumberFormat="1" applyFont="1" applyFill="1" applyAlignment="1">
      <alignment/>
    </xf>
    <xf numFmtId="165" fontId="1" fillId="3" borderId="0" xfId="0" applyNumberFormat="1" applyFont="1" applyFill="1" applyAlignment="1" applyProtection="1">
      <alignment/>
      <protection/>
    </xf>
    <xf numFmtId="164" fontId="1" fillId="3" borderId="4" xfId="0" applyFont="1" applyFill="1" applyBorder="1" applyAlignment="1" applyProtection="1">
      <alignment horizontal="left"/>
      <protection/>
    </xf>
    <xf numFmtId="1" fontId="1" fillId="3" borderId="0" xfId="0" applyNumberFormat="1" applyFont="1" applyFill="1" applyAlignment="1">
      <alignment/>
    </xf>
    <xf numFmtId="164" fontId="3" fillId="3" borderId="0" xfId="0" applyFont="1" applyFill="1" applyAlignment="1" applyProtection="1">
      <alignment/>
      <protection locked="0"/>
    </xf>
    <xf numFmtId="164" fontId="1" fillId="3" borderId="0" xfId="0" applyNumberFormat="1" applyFont="1" applyFill="1" applyAlignment="1" applyProtection="1">
      <alignment/>
      <protection/>
    </xf>
    <xf numFmtId="164" fontId="1" fillId="3" borderId="5" xfId="0" applyFont="1" applyFill="1" applyBorder="1" applyAlignment="1" applyProtection="1">
      <alignment horizontal="left"/>
      <protection/>
    </xf>
    <xf numFmtId="1" fontId="1" fillId="3" borderId="0" xfId="0" applyNumberFormat="1" applyFont="1" applyFill="1" applyAlignment="1" applyProtection="1">
      <alignment/>
      <protection locked="0"/>
    </xf>
    <xf numFmtId="1" fontId="1" fillId="3" borderId="0" xfId="0" applyNumberFormat="1" applyFont="1" applyFill="1" applyAlignment="1" applyProtection="1">
      <alignment/>
      <protection/>
    </xf>
    <xf numFmtId="164" fontId="0" fillId="3" borderId="0" xfId="0" applyFill="1" applyAlignment="1">
      <alignment/>
    </xf>
    <xf numFmtId="164" fontId="18" fillId="3" borderId="0" xfId="0" applyFont="1" applyFill="1" applyAlignment="1">
      <alignment/>
    </xf>
    <xf numFmtId="165" fontId="1" fillId="3" borderId="0" xfId="0" applyNumberFormat="1" applyFont="1" applyFill="1" applyAlignment="1" applyProtection="1">
      <alignment/>
      <protection locked="0"/>
    </xf>
    <xf numFmtId="164" fontId="5" fillId="0" borderId="0" xfId="0" applyFont="1" applyAlignment="1" applyProtection="1">
      <alignment horizontal="right"/>
      <protection locked="0"/>
    </xf>
    <xf numFmtId="164" fontId="2" fillId="0" borderId="0" xfId="0" applyFont="1" applyAlignment="1" applyProtection="1">
      <alignment horizontal="left"/>
      <protection/>
    </xf>
    <xf numFmtId="164" fontId="3" fillId="5" borderId="6" xfId="0" applyFont="1" applyFill="1" applyBorder="1" applyAlignment="1">
      <alignment/>
    </xf>
    <xf numFmtId="164" fontId="1" fillId="5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
 Vertebral Series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entry and report'!$D$63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entry and report'!$D$64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entry and report'!$D$65</c:f>
                  <c:strCache>
                    <c:ptCount val="1"/>
                    <c:pt idx="0">
                      <c:v>0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'Data entry and report'!$A$63:$A$65</c:f>
              <c:strCache>
                <c:ptCount val="3"/>
                <c:pt idx="0">
                  <c:v>Thoracic</c:v>
                </c:pt>
                <c:pt idx="1">
                  <c:v>Precaudal</c:v>
                </c:pt>
                <c:pt idx="2">
                  <c:v>Caudal</c:v>
                </c:pt>
              </c:strCache>
            </c:strRef>
          </c:cat>
          <c:val>
            <c:numRef>
              <c:f>'Data entry and report'!$C$63:$C$65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40"/>
        <c:axId val="705067"/>
        <c:axId val="6345604"/>
      </c:bar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5067"/>
        <c:crossesAt val="1"/>
        <c:crossBetween val="between"/>
        <c:dispUnits/>
      </c:valAx>
      <c:spPr>
        <a:solidFill>
          <a:srgbClr val="FFFFFF"/>
        </a:solidFill>
        <a:ln w="12700">
          <a:solidFill/>
          <a:prstDash val="sysDot"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 Cranial Elements and Vertebral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'Data entry and report'!$A$51:$A$52</c:f>
              <c:strCache>
                <c:ptCount val="2"/>
                <c:pt idx="0">
                  <c:v>Cranial</c:v>
                </c:pt>
                <c:pt idx="1">
                  <c:v>Axial</c:v>
                </c:pt>
              </c:strCache>
            </c:strRef>
          </c:cat>
          <c:val>
            <c:numRef>
              <c:f>'Data entry and report'!$C$51:$C$52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0"/>
        <c:axId val="57110437"/>
        <c:axId val="44231886"/>
      </c:barChart>
      <c:cat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31886"/>
        <c:crosses val="autoZero"/>
        <c:auto val="1"/>
        <c:lblOffset val="100"/>
        <c:noMultiLvlLbl val="0"/>
      </c:catAx>
      <c:valAx>
        <c:axId val="4423188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110437"/>
        <c:crossesAt val="1"/>
        <c:crossBetween val="between"/>
        <c:dispUnits/>
      </c:valAx>
      <c:spPr>
        <a:solidFill>
          <a:srgbClr val="FFFFFF"/>
        </a:solidFill>
        <a:ln w="12700">
          <a:solidFill/>
          <a:prstDash val="sysDot"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 Element Distribution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CCFF"/>
                </a:gs>
                <a:gs pos="100000">
                  <a:srgbClr val="002129"/>
                </a:gs>
              </a:gsLst>
              <a:path path="rect">
                <a:fillToRect r="100000" b="100000"/>
              </a:path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entry and report'!$A$33:$A$45</c:f>
              <c:strCache>
                <c:ptCount val="13"/>
                <c:pt idx="0">
                  <c:v>Olfactory</c:v>
                </c:pt>
                <c:pt idx="1">
                  <c:v>Occipital</c:v>
                </c:pt>
                <c:pt idx="2">
                  <c:v>Otic</c:v>
                </c:pt>
                <c:pt idx="3">
                  <c:v>Investing </c:v>
                </c:pt>
                <c:pt idx="4">
                  <c:v>Lateral </c:v>
                </c:pt>
                <c:pt idx="5">
                  <c:v>Opercular</c:v>
                </c:pt>
                <c:pt idx="6">
                  <c:v>Mandicular</c:v>
                </c:pt>
                <c:pt idx="7">
                  <c:v>Hyoid Arch</c:v>
                </c:pt>
                <c:pt idx="8">
                  <c:v>Branchial Arch</c:v>
                </c:pt>
                <c:pt idx="9">
                  <c:v>Pectoral Girdle</c:v>
                </c:pt>
                <c:pt idx="10">
                  <c:v>Pelvic Girdle</c:v>
                </c:pt>
                <c:pt idx="11">
                  <c:v>Vertebral Column</c:v>
                </c:pt>
                <c:pt idx="12">
                  <c:v>Caudal Skeleton</c:v>
                </c:pt>
              </c:strCache>
            </c:strRef>
          </c:cat>
          <c:val>
            <c:numRef>
              <c:f>'Data entry and report'!$C$33:$C$45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gapWidth val="40"/>
        <c:shape val="box"/>
        <c:axId val="62542655"/>
        <c:axId val="26012984"/>
      </c:bar3DChart>
      <c:cat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5426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/>
          <a:prstDash val="sysDot"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11325" cy="6229350"/>
    <xdr:graphicFrame>
      <xdr:nvGraphicFramePr>
        <xdr:cNvPr id="1" name="Shape 1025"/>
        <xdr:cNvGraphicFramePr/>
      </xdr:nvGraphicFramePr>
      <xdr:xfrm>
        <a:off x="0" y="0"/>
        <a:ext cx="144113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11325" cy="6229350"/>
    <xdr:graphicFrame>
      <xdr:nvGraphicFramePr>
        <xdr:cNvPr id="1" name="Shape 1025"/>
        <xdr:cNvGraphicFramePr/>
      </xdr:nvGraphicFramePr>
      <xdr:xfrm>
        <a:off x="0" y="0"/>
        <a:ext cx="144113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11325" cy="6229350"/>
    <xdr:graphicFrame>
      <xdr:nvGraphicFramePr>
        <xdr:cNvPr id="1" name="Shape 1025"/>
        <xdr:cNvGraphicFramePr/>
      </xdr:nvGraphicFramePr>
      <xdr:xfrm>
        <a:off x="0" y="0"/>
        <a:ext cx="144113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H125"/>
  <sheetViews>
    <sheetView showGridLines="0" tabSelected="1" workbookViewId="0" topLeftCell="A1">
      <selection activeCell="E1" sqref="E1"/>
    </sheetView>
  </sheetViews>
  <sheetFormatPr defaultColWidth="9.59765625" defaultRowHeight="15"/>
  <cols>
    <col min="1" max="1" width="23.296875" style="3" customWidth="1"/>
    <col min="2" max="2" width="21.19921875" style="3" customWidth="1"/>
    <col min="3" max="3" width="17.59765625" style="3" customWidth="1"/>
    <col min="4" max="4" width="9.59765625" style="3" customWidth="1"/>
    <col min="5" max="5" width="5.8984375" style="3" customWidth="1"/>
    <col min="6" max="6" width="9.59765625" style="3" customWidth="1"/>
    <col min="7" max="7" width="5.59765625" style="3" customWidth="1"/>
    <col min="8" max="8" width="18.69921875" style="3" customWidth="1"/>
    <col min="9" max="9" width="8.8984375" style="36" customWidth="1"/>
    <col min="10" max="14" width="9.59765625" style="3" customWidth="1"/>
    <col min="15" max="19" width="9.59765625" style="36" customWidth="1"/>
    <col min="20" max="20" width="1.59765625" style="27" customWidth="1"/>
    <col min="21" max="21" width="9.59765625" style="3" customWidth="1"/>
    <col min="22" max="22" width="7.59765625" style="3" customWidth="1"/>
    <col min="23" max="23" width="9.59765625" style="3" customWidth="1"/>
    <col min="24" max="25" width="10.59765625" style="3" customWidth="1"/>
    <col min="26" max="27" width="9.59765625" style="3" customWidth="1"/>
    <col min="28" max="28" width="2.59765625" style="3" customWidth="1"/>
    <col min="29" max="29" width="7.59765625" style="3" customWidth="1"/>
    <col min="30" max="30" width="3.59765625" style="3" customWidth="1"/>
    <col min="31" max="31" width="20.59765625" style="3" customWidth="1"/>
    <col min="32" max="32" width="9.59765625" style="3" customWidth="1"/>
    <col min="33" max="33" width="1.59765625" style="3" customWidth="1"/>
    <col min="34" max="16384" width="9.59765625" style="3" customWidth="1"/>
  </cols>
  <sheetData>
    <row r="1" spans="1:28" s="16" customFormat="1" ht="42" customHeight="1" thickBot="1">
      <c r="A1" s="24" t="s">
        <v>253</v>
      </c>
      <c r="B1" s="72" t="s">
        <v>250</v>
      </c>
      <c r="D1" s="3" t="s">
        <v>254</v>
      </c>
      <c r="E1" s="13"/>
      <c r="F1" s="55" t="s">
        <v>255</v>
      </c>
      <c r="G1" s="56"/>
      <c r="H1" s="56"/>
      <c r="I1" s="57"/>
      <c r="J1" s="55"/>
      <c r="K1" s="55"/>
      <c r="L1" s="56"/>
      <c r="O1" s="40"/>
      <c r="P1" s="40"/>
      <c r="Q1" s="40"/>
      <c r="R1" s="40"/>
      <c r="S1" s="40"/>
      <c r="T1" s="3"/>
      <c r="U1" s="14"/>
      <c r="V1" s="14"/>
      <c r="Z1" s="14"/>
      <c r="AA1" s="14"/>
      <c r="AB1" s="14"/>
    </row>
    <row r="2" spans="1:34" s="16" customFormat="1" ht="15.75" thickBot="1">
      <c r="A2" s="13" t="s">
        <v>136</v>
      </c>
      <c r="B2" s="54" t="s">
        <v>251</v>
      </c>
      <c r="C2" s="17"/>
      <c r="D2" s="3"/>
      <c r="E2" s="14"/>
      <c r="F2" s="55" t="s">
        <v>256</v>
      </c>
      <c r="G2" s="56"/>
      <c r="H2" s="56"/>
      <c r="I2" s="57"/>
      <c r="J2" s="55"/>
      <c r="K2" s="55"/>
      <c r="L2" s="56"/>
      <c r="O2" s="41"/>
      <c r="P2" s="41"/>
      <c r="Q2" s="41"/>
      <c r="R2" s="41"/>
      <c r="S2" s="41"/>
      <c r="T2" s="3"/>
      <c r="U2" s="14"/>
      <c r="V2" s="14"/>
      <c r="Z2" s="14"/>
      <c r="AA2" s="14"/>
      <c r="AB2" s="14"/>
      <c r="AH2" s="3"/>
    </row>
    <row r="3" spans="1:33" s="16" customFormat="1" ht="18.75" thickBot="1">
      <c r="A3" s="69" t="s">
        <v>0</v>
      </c>
      <c r="B3" s="71"/>
      <c r="C3" s="26"/>
      <c r="D3" s="3" t="s">
        <v>252</v>
      </c>
      <c r="E3" s="25"/>
      <c r="F3" s="14"/>
      <c r="G3" s="3"/>
      <c r="H3" s="3"/>
      <c r="I3" s="36"/>
      <c r="J3" s="14"/>
      <c r="K3" s="14"/>
      <c r="L3" s="14"/>
      <c r="M3" s="14"/>
      <c r="N3" s="14"/>
      <c r="O3" s="40"/>
      <c r="P3" s="40"/>
      <c r="Q3" s="40"/>
      <c r="R3" s="40"/>
      <c r="S3" s="40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s="16" customFormat="1" ht="14.25">
      <c r="A4" s="15"/>
      <c r="B4" s="19"/>
      <c r="C4" s="19"/>
      <c r="D4" s="19"/>
      <c r="E4" s="15"/>
      <c r="F4" s="14"/>
      <c r="G4" s="19"/>
      <c r="H4" s="19"/>
      <c r="I4" s="37"/>
      <c r="J4" s="19"/>
      <c r="K4" s="19"/>
      <c r="L4" s="19"/>
      <c r="M4" s="19"/>
      <c r="N4" s="19"/>
      <c r="O4" s="37"/>
      <c r="P4" s="37"/>
      <c r="Q4" s="37"/>
      <c r="R4" s="37"/>
      <c r="S4" s="37"/>
      <c r="T4" s="15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28" ht="18">
      <c r="A5" s="18" t="s">
        <v>145</v>
      </c>
      <c r="B5" s="20"/>
      <c r="C5" s="21"/>
      <c r="E5" s="15"/>
      <c r="F5" s="6">
        <f>T($B$3)</f>
      </c>
      <c r="G5" s="5"/>
      <c r="I5" s="38">
        <f>T($B$8)</f>
      </c>
      <c r="J5" s="6">
        <f>T($B$13)</f>
      </c>
      <c r="K5" s="6">
        <f>T($B$14)</f>
      </c>
      <c r="L5" s="14" t="s">
        <v>39</v>
      </c>
      <c r="M5" s="14"/>
      <c r="N5" s="14"/>
      <c r="O5" s="40" t="s">
        <v>135</v>
      </c>
      <c r="P5" s="40"/>
      <c r="Q5" s="40"/>
      <c r="R5" s="40"/>
      <c r="S5" s="40"/>
      <c r="T5" s="15"/>
      <c r="U5" s="6" t="str">
        <f>T($B$2)</f>
        <v>graphics sources in blue</v>
      </c>
      <c r="W5" s="6">
        <f>T($B$10)</f>
      </c>
      <c r="Y5" s="3" t="s">
        <v>129</v>
      </c>
      <c r="AB5" s="6">
        <f>T($B$14)</f>
      </c>
    </row>
    <row r="6" spans="1:28" ht="15.75" thickBot="1">
      <c r="A6" s="25" t="s">
        <v>239</v>
      </c>
      <c r="B6" s="22"/>
      <c r="C6" s="25" t="s">
        <v>241</v>
      </c>
      <c r="E6" s="15"/>
      <c r="F6" s="5" t="s">
        <v>121</v>
      </c>
      <c r="G6" s="28" t="s">
        <v>44</v>
      </c>
      <c r="H6" s="28" t="s">
        <v>45</v>
      </c>
      <c r="I6" s="39" t="s">
        <v>42</v>
      </c>
      <c r="J6" s="29" t="s">
        <v>134</v>
      </c>
      <c r="K6" s="29" t="s">
        <v>133</v>
      </c>
      <c r="L6" s="30" t="s">
        <v>137</v>
      </c>
      <c r="M6" s="30" t="s">
        <v>138</v>
      </c>
      <c r="N6" s="30" t="s">
        <v>139</v>
      </c>
      <c r="O6" s="42" t="s">
        <v>140</v>
      </c>
      <c r="P6" s="42" t="s">
        <v>141</v>
      </c>
      <c r="Q6" s="42" t="s">
        <v>142</v>
      </c>
      <c r="R6" s="42" t="s">
        <v>143</v>
      </c>
      <c r="S6" s="43" t="s">
        <v>144</v>
      </c>
      <c r="T6" s="15"/>
      <c r="U6" s="5" t="s">
        <v>121</v>
      </c>
      <c r="V6" s="7" t="s">
        <v>35</v>
      </c>
      <c r="W6" s="1" t="s">
        <v>125</v>
      </c>
      <c r="X6" s="5" t="s">
        <v>126</v>
      </c>
      <c r="Y6" s="5" t="s">
        <v>127</v>
      </c>
      <c r="Z6" s="5" t="s">
        <v>128</v>
      </c>
      <c r="AB6" s="4" t="s">
        <v>43</v>
      </c>
    </row>
    <row r="7" spans="1:28" ht="15.75" thickTop="1">
      <c r="A7" s="25" t="s">
        <v>240</v>
      </c>
      <c r="B7" s="23"/>
      <c r="C7" s="25" t="s">
        <v>146</v>
      </c>
      <c r="E7" s="15"/>
      <c r="F7" s="46" t="s">
        <v>233</v>
      </c>
      <c r="G7" s="58">
        <v>1</v>
      </c>
      <c r="H7" s="59" t="s">
        <v>46</v>
      </c>
      <c r="I7" s="60"/>
      <c r="J7" s="44"/>
      <c r="K7" s="44"/>
      <c r="L7" s="44"/>
      <c r="M7" s="44"/>
      <c r="N7" s="44"/>
      <c r="O7" s="60"/>
      <c r="P7" s="60"/>
      <c r="Q7" s="60"/>
      <c r="R7" s="60"/>
      <c r="S7" s="60"/>
      <c r="T7" s="61"/>
      <c r="U7" s="46" t="s">
        <v>233</v>
      </c>
      <c r="V7" s="44"/>
      <c r="W7" s="62"/>
      <c r="X7" s="44"/>
      <c r="Y7" s="44"/>
      <c r="Z7" s="44"/>
      <c r="AA7" s="44"/>
      <c r="AB7" s="4" t="s">
        <v>43</v>
      </c>
    </row>
    <row r="8" spans="1:28" ht="15">
      <c r="A8" s="25" t="s">
        <v>1</v>
      </c>
      <c r="B8" s="23"/>
      <c r="C8" s="25" t="s">
        <v>147</v>
      </c>
      <c r="E8" s="15"/>
      <c r="F8" s="46" t="s">
        <v>130</v>
      </c>
      <c r="G8" s="58">
        <v>2</v>
      </c>
      <c r="H8" s="63" t="s">
        <v>47</v>
      </c>
      <c r="I8" s="64"/>
      <c r="J8" s="58"/>
      <c r="K8" s="58"/>
      <c r="L8" s="58"/>
      <c r="M8" s="58"/>
      <c r="N8" s="58"/>
      <c r="O8" s="60"/>
      <c r="P8" s="65"/>
      <c r="Q8" s="65"/>
      <c r="R8" s="65"/>
      <c r="S8" s="65"/>
      <c r="T8" s="61"/>
      <c r="U8" s="46" t="s">
        <v>130</v>
      </c>
      <c r="V8" s="47">
        <f>I8/1</f>
        <v>0</v>
      </c>
      <c r="W8" s="62" t="e">
        <f>100*(SUM(V8)/$B$25)</f>
        <v>#DIV/0!</v>
      </c>
      <c r="X8" s="47" t="e">
        <f>100*(SUM(V8)/$B$23)</f>
        <v>#DIV/0!</v>
      </c>
      <c r="Y8" s="47">
        <v>1</v>
      </c>
      <c r="Z8" s="47">
        <v>2</v>
      </c>
      <c r="AA8" s="44"/>
      <c r="AB8" s="4" t="s">
        <v>43</v>
      </c>
    </row>
    <row r="9" spans="1:28" ht="15">
      <c r="A9" s="25" t="s">
        <v>148</v>
      </c>
      <c r="B9" s="26"/>
      <c r="C9" s="25"/>
      <c r="E9" s="15"/>
      <c r="F9" s="46" t="s">
        <v>238</v>
      </c>
      <c r="G9" s="58">
        <v>3</v>
      </c>
      <c r="H9" s="63" t="s">
        <v>48</v>
      </c>
      <c r="I9" s="64"/>
      <c r="J9" s="58"/>
      <c r="K9" s="58"/>
      <c r="L9" s="58"/>
      <c r="M9" s="58"/>
      <c r="N9" s="58"/>
      <c r="O9" s="60"/>
      <c r="P9" s="65"/>
      <c r="Q9" s="65"/>
      <c r="R9" s="65"/>
      <c r="S9" s="65"/>
      <c r="T9" s="61"/>
      <c r="U9" s="46" t="s">
        <v>238</v>
      </c>
      <c r="V9" s="47">
        <f>I9/2</f>
        <v>0</v>
      </c>
      <c r="W9" s="62" t="e">
        <f>100*(SUM(V9)/$B$25)</f>
        <v>#DIV/0!</v>
      </c>
      <c r="X9" s="47" t="e">
        <f>100*(SUM(V9)/$B$23)</f>
        <v>#DIV/0!</v>
      </c>
      <c r="Y9" s="47">
        <v>1</v>
      </c>
      <c r="Z9" s="47">
        <v>2</v>
      </c>
      <c r="AA9" s="44"/>
      <c r="AB9" s="4" t="s">
        <v>43</v>
      </c>
    </row>
    <row r="10" spans="1:28" ht="15">
      <c r="A10" s="25" t="s">
        <v>149</v>
      </c>
      <c r="B10" s="26"/>
      <c r="C10" s="25" t="s">
        <v>150</v>
      </c>
      <c r="E10" s="15"/>
      <c r="F10" s="46" t="s">
        <v>131</v>
      </c>
      <c r="G10" s="58">
        <v>4</v>
      </c>
      <c r="H10" s="63" t="s">
        <v>49</v>
      </c>
      <c r="I10" s="64"/>
      <c r="J10" s="58"/>
      <c r="K10" s="58"/>
      <c r="L10" s="58"/>
      <c r="M10" s="58"/>
      <c r="N10" s="58"/>
      <c r="O10" s="60"/>
      <c r="P10" s="60"/>
      <c r="Q10" s="65"/>
      <c r="R10" s="65"/>
      <c r="S10" s="65"/>
      <c r="T10" s="61"/>
      <c r="U10" s="46" t="s">
        <v>131</v>
      </c>
      <c r="V10" s="47">
        <f>I10/1</f>
        <v>0</v>
      </c>
      <c r="W10" s="62" t="e">
        <f>100*(SUM(V10)/$B$25)</f>
        <v>#DIV/0!</v>
      </c>
      <c r="X10" s="47" t="e">
        <f>100*(SUM(V10)/$B$23)</f>
        <v>#DIV/0!</v>
      </c>
      <c r="Y10" s="47">
        <v>1</v>
      </c>
      <c r="Z10" s="47">
        <v>1</v>
      </c>
      <c r="AA10" s="44"/>
      <c r="AB10" s="4" t="s">
        <v>43</v>
      </c>
    </row>
    <row r="11" spans="1:28" ht="15">
      <c r="A11" s="25" t="s">
        <v>151</v>
      </c>
      <c r="B11" s="26"/>
      <c r="C11" s="25" t="s">
        <v>152</v>
      </c>
      <c r="E11" s="15"/>
      <c r="F11" s="46" t="s">
        <v>132</v>
      </c>
      <c r="G11" s="58">
        <v>5</v>
      </c>
      <c r="H11" s="63" t="s">
        <v>50</v>
      </c>
      <c r="I11" s="64"/>
      <c r="J11" s="58"/>
      <c r="K11" s="58"/>
      <c r="L11" s="58"/>
      <c r="M11" s="58"/>
      <c r="N11" s="58"/>
      <c r="O11" s="60"/>
      <c r="P11" s="65"/>
      <c r="Q11" s="65"/>
      <c r="R11" s="65"/>
      <c r="S11" s="65"/>
      <c r="T11" s="61"/>
      <c r="U11" s="46" t="s">
        <v>132</v>
      </c>
      <c r="V11" s="47">
        <f>I11/1</f>
        <v>0</v>
      </c>
      <c r="W11" s="62" t="e">
        <f>100*(SUM(V11)/$B$25)</f>
        <v>#DIV/0!</v>
      </c>
      <c r="X11" s="47" t="e">
        <f>100*(SUM(V11)/$B$23)</f>
        <v>#DIV/0!</v>
      </c>
      <c r="Y11" s="47">
        <v>1</v>
      </c>
      <c r="Z11" s="47">
        <v>2</v>
      </c>
      <c r="AA11" s="44"/>
      <c r="AB11" s="4" t="s">
        <v>43</v>
      </c>
    </row>
    <row r="12" spans="1:28" ht="15">
      <c r="A12" s="1"/>
      <c r="B12" s="8"/>
      <c r="E12" s="15"/>
      <c r="F12" s="46" t="s">
        <v>166</v>
      </c>
      <c r="G12" s="58">
        <v>6</v>
      </c>
      <c r="H12" s="63" t="s">
        <v>51</v>
      </c>
      <c r="I12" s="64"/>
      <c r="J12" s="58"/>
      <c r="K12" s="58"/>
      <c r="L12" s="58"/>
      <c r="M12" s="58"/>
      <c r="N12" s="58"/>
      <c r="O12" s="60"/>
      <c r="P12" s="65"/>
      <c r="Q12" s="65"/>
      <c r="R12" s="65"/>
      <c r="S12" s="65"/>
      <c r="T12" s="61"/>
      <c r="U12" s="46" t="s">
        <v>166</v>
      </c>
      <c r="V12" s="47">
        <f>I12/2</f>
        <v>0</v>
      </c>
      <c r="W12" s="62" t="e">
        <f>100*(SUM(V12)/$B$25)</f>
        <v>#DIV/0!</v>
      </c>
      <c r="X12" s="47" t="e">
        <f>100*(SUM(V12)/$B$23)</f>
        <v>#DIV/0!</v>
      </c>
      <c r="Y12" s="47">
        <v>1</v>
      </c>
      <c r="Z12" s="47">
        <v>2</v>
      </c>
      <c r="AA12" s="44"/>
      <c r="AB12" s="4" t="s">
        <v>43</v>
      </c>
    </row>
    <row r="13" spans="1:28" ht="15">
      <c r="A13" s="15"/>
      <c r="B13" s="15"/>
      <c r="C13" s="15"/>
      <c r="D13" s="19"/>
      <c r="E13" s="15"/>
      <c r="F13" s="46" t="s">
        <v>167</v>
      </c>
      <c r="G13" s="58">
        <v>7</v>
      </c>
      <c r="H13" s="63" t="s">
        <v>52</v>
      </c>
      <c r="I13" s="64"/>
      <c r="J13" s="58"/>
      <c r="K13" s="58"/>
      <c r="L13" s="58"/>
      <c r="M13" s="58"/>
      <c r="N13" s="58"/>
      <c r="O13" s="60"/>
      <c r="P13" s="65"/>
      <c r="Q13" s="65"/>
      <c r="R13" s="65"/>
      <c r="S13" s="65"/>
      <c r="T13" s="61"/>
      <c r="U13" s="46" t="s">
        <v>167</v>
      </c>
      <c r="V13" s="47">
        <f>I13/1</f>
        <v>0</v>
      </c>
      <c r="W13" s="62" t="e">
        <f>100*(SUM(V13)/$B$25)</f>
        <v>#DIV/0!</v>
      </c>
      <c r="X13" s="47" t="e">
        <f>100*(SUM(V13)/$B$23)</f>
        <v>#DIV/0!</v>
      </c>
      <c r="Y13" s="47">
        <v>1</v>
      </c>
      <c r="Z13" s="47">
        <v>1</v>
      </c>
      <c r="AA13" s="44"/>
      <c r="AB13" s="4" t="s">
        <v>43</v>
      </c>
    </row>
    <row r="14" spans="1:28" ht="15">
      <c r="A14" s="1"/>
      <c r="B14" s="8"/>
      <c r="E14" s="15"/>
      <c r="F14" s="46" t="s">
        <v>168</v>
      </c>
      <c r="G14" s="58">
        <v>8</v>
      </c>
      <c r="H14" s="63" t="s">
        <v>53</v>
      </c>
      <c r="I14" s="64"/>
      <c r="J14" s="58"/>
      <c r="K14" s="58"/>
      <c r="L14" s="58"/>
      <c r="M14" s="58"/>
      <c r="N14" s="58"/>
      <c r="O14" s="60"/>
      <c r="P14" s="65"/>
      <c r="Q14" s="65"/>
      <c r="R14" s="65"/>
      <c r="S14" s="65"/>
      <c r="T14" s="61"/>
      <c r="U14" s="46" t="s">
        <v>168</v>
      </c>
      <c r="V14" s="47">
        <f>I14/1</f>
        <v>0</v>
      </c>
      <c r="W14" s="62" t="e">
        <f>100*(SUM(V14)/$B$25)</f>
        <v>#DIV/0!</v>
      </c>
      <c r="X14" s="47" t="e">
        <f>100*(SUM(V14)/$B$23)</f>
        <v>#DIV/0!</v>
      </c>
      <c r="Y14" s="47">
        <v>1</v>
      </c>
      <c r="Z14" s="47">
        <v>2</v>
      </c>
      <c r="AA14" s="44"/>
      <c r="AB14" s="4" t="s">
        <v>43</v>
      </c>
    </row>
    <row r="15" spans="5:28" ht="15">
      <c r="E15" s="15"/>
      <c r="F15" s="46" t="s">
        <v>169</v>
      </c>
      <c r="G15" s="58">
        <v>9</v>
      </c>
      <c r="H15" s="63" t="s">
        <v>54</v>
      </c>
      <c r="I15" s="64"/>
      <c r="J15" s="58"/>
      <c r="K15" s="58"/>
      <c r="L15" s="58"/>
      <c r="M15" s="58"/>
      <c r="N15" s="58"/>
      <c r="O15" s="60"/>
      <c r="P15" s="65"/>
      <c r="Q15" s="65"/>
      <c r="R15" s="65"/>
      <c r="S15" s="65"/>
      <c r="T15" s="61"/>
      <c r="U15" s="46" t="s">
        <v>169</v>
      </c>
      <c r="V15" s="47">
        <f>I15/1</f>
        <v>0</v>
      </c>
      <c r="W15" s="62" t="e">
        <f>100*(SUM(V15)/$B$25)</f>
        <v>#DIV/0!</v>
      </c>
      <c r="X15" s="47" t="e">
        <f>100*(SUM(V15)/$B$23)</f>
        <v>#DIV/0!</v>
      </c>
      <c r="Y15" s="47">
        <v>1</v>
      </c>
      <c r="Z15" s="47">
        <v>2</v>
      </c>
      <c r="AA15" s="44"/>
      <c r="AB15" s="4" t="s">
        <v>43</v>
      </c>
    </row>
    <row r="16" spans="5:28" ht="15">
      <c r="E16" s="15"/>
      <c r="F16" s="46" t="s">
        <v>170</v>
      </c>
      <c r="G16" s="58">
        <v>10</v>
      </c>
      <c r="H16" s="63" t="s">
        <v>55</v>
      </c>
      <c r="I16" s="64"/>
      <c r="J16" s="58"/>
      <c r="K16" s="58"/>
      <c r="L16" s="58"/>
      <c r="M16" s="58"/>
      <c r="N16" s="58"/>
      <c r="O16" s="60"/>
      <c r="P16" s="65"/>
      <c r="Q16" s="65"/>
      <c r="R16" s="65"/>
      <c r="S16" s="65"/>
      <c r="T16" s="61"/>
      <c r="U16" s="46" t="s">
        <v>170</v>
      </c>
      <c r="V16" s="47">
        <f>I16/2</f>
        <v>0</v>
      </c>
      <c r="W16" s="62" t="e">
        <f>100*(SUM(V16)/$B$25)</f>
        <v>#DIV/0!</v>
      </c>
      <c r="X16" s="47" t="e">
        <f>100*(SUM(V16)/$B$23)</f>
        <v>#DIV/0!</v>
      </c>
      <c r="Y16" s="47">
        <v>1</v>
      </c>
      <c r="Z16" s="47">
        <v>2</v>
      </c>
      <c r="AA16" s="44"/>
      <c r="AB16" s="4" t="s">
        <v>43</v>
      </c>
    </row>
    <row r="17" spans="1:28" ht="15">
      <c r="A17" s="1" t="s">
        <v>2</v>
      </c>
      <c r="E17" s="15"/>
      <c r="F17" s="46" t="s">
        <v>171</v>
      </c>
      <c r="G17" s="58">
        <v>11</v>
      </c>
      <c r="H17" s="63" t="s">
        <v>56</v>
      </c>
      <c r="I17" s="65"/>
      <c r="J17" s="66"/>
      <c r="K17" s="67"/>
      <c r="L17" s="66"/>
      <c r="M17" s="66"/>
      <c r="N17" s="58"/>
      <c r="O17" s="60"/>
      <c r="P17" s="65"/>
      <c r="Q17" s="65"/>
      <c r="R17" s="65"/>
      <c r="S17" s="65"/>
      <c r="T17" s="61"/>
      <c r="U17" s="46" t="s">
        <v>171</v>
      </c>
      <c r="V17" s="47">
        <f>I17/1</f>
        <v>0</v>
      </c>
      <c r="W17" s="62" t="e">
        <f>100*(SUM(V17)/$B$25)</f>
        <v>#DIV/0!</v>
      </c>
      <c r="X17" s="47" t="e">
        <f>100*(SUM(V17)/$B$23)</f>
        <v>#DIV/0!</v>
      </c>
      <c r="Y17" s="47">
        <v>1</v>
      </c>
      <c r="Z17" s="47">
        <v>1</v>
      </c>
      <c r="AA17" s="44"/>
      <c r="AB17" s="4" t="s">
        <v>43</v>
      </c>
    </row>
    <row r="18" spans="1:28" ht="15">
      <c r="A18" s="5" t="s">
        <v>3</v>
      </c>
      <c r="B18" s="53">
        <f>SUM(I7:I84)</f>
        <v>0</v>
      </c>
      <c r="E18" s="15"/>
      <c r="F18" s="46" t="s">
        <v>172</v>
      </c>
      <c r="G18" s="58">
        <v>12</v>
      </c>
      <c r="H18" s="63" t="s">
        <v>57</v>
      </c>
      <c r="I18" s="64"/>
      <c r="J18" s="44"/>
      <c r="K18" s="44"/>
      <c r="L18" s="58"/>
      <c r="M18" s="58"/>
      <c r="N18" s="58"/>
      <c r="O18" s="60"/>
      <c r="P18" s="65"/>
      <c r="Q18" s="65"/>
      <c r="R18" s="65"/>
      <c r="S18" s="65"/>
      <c r="T18" s="61"/>
      <c r="U18" s="46" t="s">
        <v>172</v>
      </c>
      <c r="V18" s="47">
        <f>I18/2</f>
        <v>0</v>
      </c>
      <c r="W18" s="62" t="e">
        <f>100*(SUM(V18)/$B$25)</f>
        <v>#DIV/0!</v>
      </c>
      <c r="X18" s="47" t="e">
        <f>100*(SUM(V18)/$B$23)</f>
        <v>#DIV/0!</v>
      </c>
      <c r="Y18" s="47">
        <v>1</v>
      </c>
      <c r="Z18" s="47">
        <v>2</v>
      </c>
      <c r="AA18" s="44"/>
      <c r="AB18" s="4" t="s">
        <v>43</v>
      </c>
    </row>
    <row r="19" spans="2:28" ht="15">
      <c r="B19" s="31"/>
      <c r="E19" s="15"/>
      <c r="F19" s="46" t="s">
        <v>173</v>
      </c>
      <c r="G19" s="58">
        <v>13</v>
      </c>
      <c r="H19" s="63" t="s">
        <v>58</v>
      </c>
      <c r="I19" s="64"/>
      <c r="J19" s="44"/>
      <c r="K19" s="44"/>
      <c r="L19" s="58"/>
      <c r="M19" s="58"/>
      <c r="N19" s="58"/>
      <c r="O19" s="60"/>
      <c r="P19" s="65"/>
      <c r="Q19" s="65"/>
      <c r="R19" s="65"/>
      <c r="S19" s="65"/>
      <c r="T19" s="61"/>
      <c r="U19" s="46" t="s">
        <v>173</v>
      </c>
      <c r="V19" s="47">
        <f>I19/2</f>
        <v>0</v>
      </c>
      <c r="W19" s="62" t="e">
        <f>100*(SUM(V19)/$B$25)</f>
        <v>#DIV/0!</v>
      </c>
      <c r="X19" s="47" t="e">
        <f>100*(SUM(V19)/$B$23)</f>
        <v>#DIV/0!</v>
      </c>
      <c r="Y19" s="47">
        <v>1</v>
      </c>
      <c r="Z19" s="47">
        <v>2</v>
      </c>
      <c r="AA19" s="44"/>
      <c r="AB19" s="4" t="s">
        <v>43</v>
      </c>
    </row>
    <row r="20" spans="1:28" ht="15">
      <c r="A20" s="5" t="s">
        <v>4</v>
      </c>
      <c r="B20" s="7">
        <f>AVERAGE(V7:V84)</f>
        <v>0</v>
      </c>
      <c r="E20" s="15"/>
      <c r="F20" s="46" t="s">
        <v>174</v>
      </c>
      <c r="G20" s="58">
        <v>14</v>
      </c>
      <c r="H20" s="63" t="s">
        <v>59</v>
      </c>
      <c r="I20" s="64"/>
      <c r="J20" s="58"/>
      <c r="K20" s="58"/>
      <c r="L20" s="58"/>
      <c r="M20" s="58"/>
      <c r="N20" s="58"/>
      <c r="O20" s="60"/>
      <c r="P20" s="65"/>
      <c r="Q20" s="65"/>
      <c r="R20" s="65"/>
      <c r="S20" s="65"/>
      <c r="T20" s="61"/>
      <c r="U20" s="46" t="s">
        <v>174</v>
      </c>
      <c r="V20" s="47">
        <f>I20/2</f>
        <v>0</v>
      </c>
      <c r="W20" s="62" t="e">
        <f>100*(SUM(V20)/$B$25)</f>
        <v>#DIV/0!</v>
      </c>
      <c r="X20" s="47" t="e">
        <f>100*(SUM(V20)/$B$23)</f>
        <v>#DIV/0!</v>
      </c>
      <c r="Y20" s="47">
        <v>1</v>
      </c>
      <c r="Z20" s="47">
        <v>2</v>
      </c>
      <c r="AA20" s="44"/>
      <c r="AB20" s="4" t="s">
        <v>43</v>
      </c>
    </row>
    <row r="21" spans="1:28" ht="15">
      <c r="A21" s="5" t="s">
        <v>5</v>
      </c>
      <c r="B21" s="7">
        <f>SQRT(COUNT(V7:V84)/(COUNT(V7:V84)-1))*STDEVP(V7:V84)</f>
        <v>0</v>
      </c>
      <c r="E21" s="15"/>
      <c r="F21" s="46" t="s">
        <v>175</v>
      </c>
      <c r="G21" s="58">
        <v>15</v>
      </c>
      <c r="H21" s="63" t="s">
        <v>60</v>
      </c>
      <c r="I21" s="64"/>
      <c r="J21" s="58"/>
      <c r="K21" s="58"/>
      <c r="L21" s="58"/>
      <c r="M21" s="58"/>
      <c r="N21" s="58"/>
      <c r="O21" s="60"/>
      <c r="P21" s="65"/>
      <c r="Q21" s="65"/>
      <c r="R21" s="65"/>
      <c r="S21" s="65"/>
      <c r="T21" s="61"/>
      <c r="U21" s="46" t="s">
        <v>175</v>
      </c>
      <c r="V21" s="47">
        <f>I21/2</f>
        <v>0</v>
      </c>
      <c r="W21" s="62" t="e">
        <f>100*(SUM(V21)/$B$25)</f>
        <v>#DIV/0!</v>
      </c>
      <c r="X21" s="47" t="e">
        <f>100*(SUM(V21)/$B$23)</f>
        <v>#DIV/0!</v>
      </c>
      <c r="Y21" s="47">
        <v>1</v>
      </c>
      <c r="Z21" s="47">
        <v>2</v>
      </c>
      <c r="AA21" s="44"/>
      <c r="AB21" s="4" t="s">
        <v>43</v>
      </c>
    </row>
    <row r="22" spans="1:28" ht="15">
      <c r="A22" s="5" t="s">
        <v>6</v>
      </c>
      <c r="B22" s="7" t="e">
        <f>(B21/B20)*100</f>
        <v>#DIV/0!</v>
      </c>
      <c r="E22" s="15"/>
      <c r="F22" s="46" t="s">
        <v>234</v>
      </c>
      <c r="G22" s="58">
        <v>16</v>
      </c>
      <c r="H22" s="63" t="s">
        <v>61</v>
      </c>
      <c r="I22" s="64"/>
      <c r="J22" s="44"/>
      <c r="K22" s="44"/>
      <c r="L22" s="58"/>
      <c r="M22" s="58"/>
      <c r="N22" s="58"/>
      <c r="O22" s="60"/>
      <c r="P22" s="65"/>
      <c r="Q22" s="65"/>
      <c r="R22" s="65"/>
      <c r="S22" s="65"/>
      <c r="T22" s="61"/>
      <c r="U22" s="46" t="s">
        <v>234</v>
      </c>
      <c r="V22" s="47">
        <f>I22/2</f>
        <v>0</v>
      </c>
      <c r="W22" s="62" t="e">
        <f>100*(SUM(V22)/$B$25)</f>
        <v>#DIV/0!</v>
      </c>
      <c r="X22" s="47" t="e">
        <f>100*(SUM(V22)/$B$23)</f>
        <v>#DIV/0!</v>
      </c>
      <c r="Y22" s="47">
        <v>1</v>
      </c>
      <c r="Z22" s="47">
        <v>2</v>
      </c>
      <c r="AA22" s="44"/>
      <c r="AB22" s="4" t="s">
        <v>43</v>
      </c>
    </row>
    <row r="23" spans="1:28" ht="15">
      <c r="A23" s="5" t="s">
        <v>7</v>
      </c>
      <c r="B23" s="5">
        <f>SUM(V7:V84)</f>
        <v>0</v>
      </c>
      <c r="E23" s="15"/>
      <c r="F23" s="46" t="s">
        <v>177</v>
      </c>
      <c r="G23" s="58">
        <v>17</v>
      </c>
      <c r="H23" s="63" t="s">
        <v>62</v>
      </c>
      <c r="I23" s="64"/>
      <c r="J23" s="58"/>
      <c r="K23" s="58"/>
      <c r="L23" s="58"/>
      <c r="M23" s="58"/>
      <c r="N23" s="58"/>
      <c r="O23" s="60"/>
      <c r="P23" s="65"/>
      <c r="Q23" s="65"/>
      <c r="R23" s="65"/>
      <c r="S23" s="65"/>
      <c r="T23" s="61"/>
      <c r="U23" s="46" t="s">
        <v>177</v>
      </c>
      <c r="V23" s="47">
        <f>I23/2</f>
        <v>0</v>
      </c>
      <c r="W23" s="62" t="e">
        <f>100*(SUM(V23)/$B$25)</f>
        <v>#DIV/0!</v>
      </c>
      <c r="X23" s="47" t="e">
        <f>100*(SUM(V23)/$B$23)</f>
        <v>#DIV/0!</v>
      </c>
      <c r="Y23" s="47">
        <v>1</v>
      </c>
      <c r="Z23" s="47">
        <v>1</v>
      </c>
      <c r="AA23" s="44"/>
      <c r="AB23" s="4" t="s">
        <v>43</v>
      </c>
    </row>
    <row r="24" spans="2:28" ht="15">
      <c r="B24" s="7"/>
      <c r="E24" s="15"/>
      <c r="F24" s="46" t="s">
        <v>178</v>
      </c>
      <c r="G24" s="58">
        <v>18</v>
      </c>
      <c r="H24" s="63" t="s">
        <v>63</v>
      </c>
      <c r="I24" s="64"/>
      <c r="J24" s="68"/>
      <c r="K24" s="44"/>
      <c r="L24" s="44"/>
      <c r="M24" s="44"/>
      <c r="N24" s="44"/>
      <c r="O24" s="60"/>
      <c r="P24" s="60"/>
      <c r="Q24" s="60"/>
      <c r="R24" s="60"/>
      <c r="S24" s="60"/>
      <c r="T24" s="61"/>
      <c r="U24" s="46" t="s">
        <v>178</v>
      </c>
      <c r="V24" s="47">
        <f>I24/2</f>
        <v>0</v>
      </c>
      <c r="W24" s="62" t="e">
        <f>100*(SUM(V24)/$B$25)</f>
        <v>#DIV/0!</v>
      </c>
      <c r="X24" s="47" t="e">
        <f>100*(SUM(V24)/$B$23)</f>
        <v>#DIV/0!</v>
      </c>
      <c r="Y24" s="47">
        <v>2</v>
      </c>
      <c r="Z24" s="47">
        <v>3</v>
      </c>
      <c r="AA24" s="44"/>
      <c r="AB24" s="4" t="s">
        <v>43</v>
      </c>
    </row>
    <row r="25" spans="1:28" ht="15">
      <c r="A25" s="5" t="s">
        <v>8</v>
      </c>
      <c r="B25" s="7">
        <f>MAX(V7:V84)</f>
        <v>0</v>
      </c>
      <c r="E25" s="15"/>
      <c r="F25" s="46" t="s">
        <v>179</v>
      </c>
      <c r="G25" s="58">
        <v>19</v>
      </c>
      <c r="H25" s="63" t="s">
        <v>64</v>
      </c>
      <c r="I25" s="64"/>
      <c r="J25" s="58"/>
      <c r="K25" s="58"/>
      <c r="L25" s="58"/>
      <c r="M25" s="58"/>
      <c r="N25" s="58"/>
      <c r="O25" s="60"/>
      <c r="P25" s="65"/>
      <c r="Q25" s="65"/>
      <c r="R25" s="65"/>
      <c r="S25" s="65"/>
      <c r="T25" s="61"/>
      <c r="U25" s="46" t="s">
        <v>179</v>
      </c>
      <c r="V25" s="47">
        <f>I25/1</f>
        <v>0</v>
      </c>
      <c r="W25" s="62" t="e">
        <f>100*(SUM(V25)/$B$25)</f>
        <v>#DIV/0!</v>
      </c>
      <c r="X25" s="47" t="e">
        <f>100*(SUM(V25)/$B$23)</f>
        <v>#DIV/0!</v>
      </c>
      <c r="Y25" s="47">
        <v>1</v>
      </c>
      <c r="Z25" s="47">
        <v>2</v>
      </c>
      <c r="AA25" s="44"/>
      <c r="AB25" s="10" t="s">
        <v>43</v>
      </c>
    </row>
    <row r="26" spans="2:28" ht="15">
      <c r="B26" s="7"/>
      <c r="E26" s="15"/>
      <c r="F26" s="46" t="s">
        <v>235</v>
      </c>
      <c r="G26" s="58">
        <v>20</v>
      </c>
      <c r="H26" s="63" t="s">
        <v>65</v>
      </c>
      <c r="I26" s="64"/>
      <c r="J26" s="44"/>
      <c r="K26" s="44"/>
      <c r="L26" s="58"/>
      <c r="M26" s="58"/>
      <c r="N26" s="58"/>
      <c r="O26" s="60"/>
      <c r="P26" s="65"/>
      <c r="Q26" s="65"/>
      <c r="R26" s="65"/>
      <c r="S26" s="65"/>
      <c r="T26" s="61"/>
      <c r="U26" s="46" t="s">
        <v>235</v>
      </c>
      <c r="V26" s="47">
        <f>I26/2</f>
        <v>0</v>
      </c>
      <c r="W26" s="62" t="e">
        <f>100*(SUM(V26)/$B$25)</f>
        <v>#DIV/0!</v>
      </c>
      <c r="X26" s="47" t="e">
        <f>100*(SUM(V26)/$B$23)</f>
        <v>#DIV/0!</v>
      </c>
      <c r="Y26" s="47">
        <v>2</v>
      </c>
      <c r="Z26" s="47">
        <v>3</v>
      </c>
      <c r="AA26" s="44"/>
      <c r="AB26" s="10" t="s">
        <v>43</v>
      </c>
    </row>
    <row r="27" spans="1:28" ht="15">
      <c r="A27" s="3" t="s">
        <v>165</v>
      </c>
      <c r="B27" s="7" t="e">
        <f>MAUX/D10</f>
        <v>#DIV/0!</v>
      </c>
      <c r="E27" s="15"/>
      <c r="F27" s="46" t="s">
        <v>180</v>
      </c>
      <c r="G27" s="58">
        <v>21</v>
      </c>
      <c r="H27" s="63" t="s">
        <v>66</v>
      </c>
      <c r="I27" s="64"/>
      <c r="J27" s="44"/>
      <c r="K27" s="44"/>
      <c r="L27" s="58"/>
      <c r="M27" s="58"/>
      <c r="N27" s="58"/>
      <c r="O27" s="60"/>
      <c r="P27" s="65"/>
      <c r="Q27" s="65"/>
      <c r="R27" s="65"/>
      <c r="S27" s="65"/>
      <c r="T27" s="61"/>
      <c r="U27" s="46" t="s">
        <v>180</v>
      </c>
      <c r="V27" s="47">
        <f>I27/6</f>
        <v>0</v>
      </c>
      <c r="W27" s="62" t="e">
        <f>100*(SUM(V27)/$B$25)</f>
        <v>#DIV/0!</v>
      </c>
      <c r="X27" s="47" t="e">
        <f>100*(SUM(V27)/$B$23)</f>
        <v>#DIV/0!</v>
      </c>
      <c r="Y27" s="47">
        <v>2</v>
      </c>
      <c r="Z27" s="47">
        <v>3</v>
      </c>
      <c r="AA27" s="44"/>
      <c r="AB27" s="10" t="s">
        <v>43</v>
      </c>
    </row>
    <row r="28" spans="1:28" ht="15">
      <c r="A28" s="5" t="s">
        <v>9</v>
      </c>
      <c r="B28" s="5" t="e">
        <f>SUM(B18)/SUM(B25)</f>
        <v>#DIV/0!</v>
      </c>
      <c r="E28" s="15"/>
      <c r="F28" s="46" t="s">
        <v>181</v>
      </c>
      <c r="G28" s="58">
        <v>22</v>
      </c>
      <c r="H28" s="63" t="s">
        <v>67</v>
      </c>
      <c r="I28" s="64"/>
      <c r="J28" s="68"/>
      <c r="K28" s="58"/>
      <c r="L28" s="58"/>
      <c r="M28" s="58"/>
      <c r="N28" s="58"/>
      <c r="O28" s="60"/>
      <c r="P28" s="65"/>
      <c r="Q28" s="65"/>
      <c r="R28" s="65"/>
      <c r="S28" s="65"/>
      <c r="T28" s="61"/>
      <c r="U28" s="46" t="s">
        <v>181</v>
      </c>
      <c r="V28" s="47">
        <f>I28/2</f>
        <v>0</v>
      </c>
      <c r="W28" s="62" t="e">
        <f>100*(SUM(V28)/$B$25)</f>
        <v>#DIV/0!</v>
      </c>
      <c r="X28" s="47" t="e">
        <f>100*(SUM(V28)/$B$23)</f>
        <v>#DIV/0!</v>
      </c>
      <c r="Y28" s="47">
        <v>1</v>
      </c>
      <c r="Z28" s="47">
        <v>1</v>
      </c>
      <c r="AA28" s="44"/>
      <c r="AB28" s="10" t="s">
        <v>43</v>
      </c>
    </row>
    <row r="29" spans="2:28" ht="15">
      <c r="B29" s="31"/>
      <c r="E29" s="15"/>
      <c r="F29" s="46" t="s">
        <v>182</v>
      </c>
      <c r="G29" s="58">
        <v>23</v>
      </c>
      <c r="H29" s="63" t="s">
        <v>68</v>
      </c>
      <c r="I29" s="64"/>
      <c r="J29" s="68"/>
      <c r="K29" s="58"/>
      <c r="L29" s="58"/>
      <c r="M29" s="58"/>
      <c r="N29" s="58"/>
      <c r="O29" s="60"/>
      <c r="P29" s="65"/>
      <c r="Q29" s="65"/>
      <c r="R29" s="65"/>
      <c r="S29" s="65"/>
      <c r="T29" s="61"/>
      <c r="U29" s="46" t="s">
        <v>182</v>
      </c>
      <c r="V29" s="47">
        <f>I29/2</f>
        <v>0</v>
      </c>
      <c r="W29" s="62" t="e">
        <f>100*(SUM(V29)/$B$25)</f>
        <v>#DIV/0!</v>
      </c>
      <c r="X29" s="47" t="e">
        <f>100*(SUM(V29)/$B$23)</f>
        <v>#DIV/0!</v>
      </c>
      <c r="Y29" s="47">
        <v>1</v>
      </c>
      <c r="Z29" s="47">
        <v>1</v>
      </c>
      <c r="AA29" s="44"/>
      <c r="AB29" s="10" t="s">
        <v>43</v>
      </c>
    </row>
    <row r="30" spans="5:28" ht="15">
      <c r="E30" s="15"/>
      <c r="F30" s="46" t="s">
        <v>236</v>
      </c>
      <c r="G30" s="58">
        <v>24</v>
      </c>
      <c r="H30" s="63" t="s">
        <v>69</v>
      </c>
      <c r="I30" s="64"/>
      <c r="J30" s="44"/>
      <c r="K30" s="44"/>
      <c r="L30" s="58"/>
      <c r="M30" s="58"/>
      <c r="N30" s="58"/>
      <c r="O30" s="60"/>
      <c r="P30" s="65"/>
      <c r="Q30" s="65"/>
      <c r="R30" s="65"/>
      <c r="S30" s="65"/>
      <c r="T30" s="61"/>
      <c r="U30" s="46" t="s">
        <v>236</v>
      </c>
      <c r="V30" s="47">
        <f>I30/2</f>
        <v>0</v>
      </c>
      <c r="W30" s="62" t="e">
        <f>100*(SUM(V30)/$B$25)</f>
        <v>#DIV/0!</v>
      </c>
      <c r="X30" s="47" t="e">
        <f>100*(SUM(V30)/$B$23)</f>
        <v>#DIV/0!</v>
      </c>
      <c r="Y30" s="47">
        <v>2</v>
      </c>
      <c r="Z30" s="47">
        <v>3</v>
      </c>
      <c r="AA30" s="44"/>
      <c r="AB30" s="10" t="s">
        <v>43</v>
      </c>
    </row>
    <row r="31" spans="1:28" ht="15">
      <c r="A31" s="5" t="s">
        <v>10</v>
      </c>
      <c r="E31" s="15"/>
      <c r="F31" s="46" t="s">
        <v>183</v>
      </c>
      <c r="G31" s="58">
        <v>25</v>
      </c>
      <c r="H31" s="63" t="s">
        <v>70</v>
      </c>
      <c r="I31" s="64"/>
      <c r="J31" s="58"/>
      <c r="K31" s="58"/>
      <c r="L31" s="58"/>
      <c r="M31" s="58"/>
      <c r="N31" s="58"/>
      <c r="O31" s="60"/>
      <c r="P31" s="65"/>
      <c r="Q31" s="65"/>
      <c r="R31" s="65"/>
      <c r="S31" s="65"/>
      <c r="T31" s="61"/>
      <c r="U31" s="46" t="s">
        <v>183</v>
      </c>
      <c r="V31" s="47">
        <f>I31/1</f>
        <v>0</v>
      </c>
      <c r="W31" s="62" t="e">
        <f>100*(SUM(V31)/$B$25)</f>
        <v>#DIV/0!</v>
      </c>
      <c r="X31" s="47" t="e">
        <f>100*(SUM(V31)/$B$23)</f>
        <v>#DIV/0!</v>
      </c>
      <c r="Y31" s="47">
        <v>2</v>
      </c>
      <c r="Z31" s="47">
        <v>3</v>
      </c>
      <c r="AA31" s="44"/>
      <c r="AB31" s="10" t="s">
        <v>43</v>
      </c>
    </row>
    <row r="32" spans="2:28" ht="15">
      <c r="B32" s="5" t="s">
        <v>35</v>
      </c>
      <c r="C32" s="11" t="s">
        <v>37</v>
      </c>
      <c r="E32" s="15"/>
      <c r="F32" s="46" t="s">
        <v>184</v>
      </c>
      <c r="G32" s="58">
        <v>26</v>
      </c>
      <c r="H32" s="63" t="s">
        <v>71</v>
      </c>
      <c r="I32" s="60"/>
      <c r="J32" s="44"/>
      <c r="K32" s="44"/>
      <c r="L32" s="68"/>
      <c r="M32" s="68"/>
      <c r="N32" s="68"/>
      <c r="O32" s="60"/>
      <c r="P32" s="64"/>
      <c r="Q32" s="64"/>
      <c r="R32" s="64"/>
      <c r="S32" s="64"/>
      <c r="T32" s="61"/>
      <c r="U32" s="46" t="s">
        <v>184</v>
      </c>
      <c r="V32" s="47">
        <f>I32/10</f>
        <v>0</v>
      </c>
      <c r="W32" s="62" t="e">
        <f>100*(SUM(V32)/$B$25)</f>
        <v>#DIV/0!</v>
      </c>
      <c r="X32" s="47" t="e">
        <f>100*(SUM(V32)/$B$23)</f>
        <v>#DIV/0!</v>
      </c>
      <c r="Y32" s="47">
        <v>2</v>
      </c>
      <c r="Z32" s="47">
        <v>3</v>
      </c>
      <c r="AA32" s="44"/>
      <c r="AB32" s="10" t="s">
        <v>43</v>
      </c>
    </row>
    <row r="33" spans="1:28" ht="15">
      <c r="A33" s="1" t="s">
        <v>11</v>
      </c>
      <c r="B33" s="9">
        <f>SUM(V8:V14)</f>
        <v>0</v>
      </c>
      <c r="C33" s="6" t="e">
        <f aca="true" t="shared" si="0" ref="C33:C45">100*(B33/$B$47)</f>
        <v>#DIV/0!</v>
      </c>
      <c r="E33" s="15"/>
      <c r="F33" s="46" t="s">
        <v>185</v>
      </c>
      <c r="G33" s="58">
        <v>27</v>
      </c>
      <c r="H33" s="63" t="s">
        <v>72</v>
      </c>
      <c r="I33" s="64"/>
      <c r="J33" s="66"/>
      <c r="K33" s="67"/>
      <c r="L33" s="66"/>
      <c r="M33" s="66"/>
      <c r="N33" s="44"/>
      <c r="O33" s="60"/>
      <c r="P33" s="60"/>
      <c r="Q33" s="60"/>
      <c r="R33" s="64"/>
      <c r="S33" s="64"/>
      <c r="T33" s="61"/>
      <c r="U33" s="46" t="s">
        <v>185</v>
      </c>
      <c r="V33" s="47">
        <f>I33/2</f>
        <v>0</v>
      </c>
      <c r="W33" s="62" t="e">
        <f>100*(SUM(V33)/$B$25)</f>
        <v>#DIV/0!</v>
      </c>
      <c r="X33" s="47" t="e">
        <f>100*(SUM(V33)/$B$23)</f>
        <v>#DIV/0!</v>
      </c>
      <c r="Y33" s="47">
        <v>1</v>
      </c>
      <c r="Z33" s="47">
        <v>1</v>
      </c>
      <c r="AA33" s="44"/>
      <c r="AB33" s="10" t="s">
        <v>43</v>
      </c>
    </row>
    <row r="34" spans="1:28" ht="15">
      <c r="A34" s="1" t="s">
        <v>12</v>
      </c>
      <c r="B34" s="6">
        <f>SUM(V15:V17)</f>
        <v>0</v>
      </c>
      <c r="C34" s="6" t="e">
        <f t="shared" si="0"/>
        <v>#DIV/0!</v>
      </c>
      <c r="E34" s="15"/>
      <c r="F34" s="46" t="s">
        <v>186</v>
      </c>
      <c r="G34" s="58">
        <v>28</v>
      </c>
      <c r="H34" s="63" t="s">
        <v>73</v>
      </c>
      <c r="I34" s="64"/>
      <c r="J34" s="58"/>
      <c r="K34" s="58"/>
      <c r="L34" s="58"/>
      <c r="M34" s="58"/>
      <c r="N34" s="58"/>
      <c r="O34" s="60"/>
      <c r="P34" s="65"/>
      <c r="Q34" s="65"/>
      <c r="R34" s="65"/>
      <c r="S34" s="65"/>
      <c r="T34" s="61"/>
      <c r="U34" s="46" t="s">
        <v>186</v>
      </c>
      <c r="V34" s="47">
        <f>I34/2</f>
        <v>0</v>
      </c>
      <c r="W34" s="62" t="e">
        <f>100*(SUM(V34)/$B$25)</f>
        <v>#DIV/0!</v>
      </c>
      <c r="X34" s="47" t="e">
        <f>100*(SUM(V34)/$B$23)</f>
        <v>#DIV/0!</v>
      </c>
      <c r="Y34" s="47">
        <v>1</v>
      </c>
      <c r="Z34" s="47">
        <v>1</v>
      </c>
      <c r="AA34" s="44"/>
      <c r="AB34" s="10" t="s">
        <v>43</v>
      </c>
    </row>
    <row r="35" spans="1:28" ht="15">
      <c r="A35" s="1" t="s">
        <v>13</v>
      </c>
      <c r="B35" s="6">
        <f>SUM(V18:V23)</f>
        <v>0</v>
      </c>
      <c r="C35" s="6" t="e">
        <f t="shared" si="0"/>
        <v>#DIV/0!</v>
      </c>
      <c r="E35" s="15"/>
      <c r="F35" s="46" t="s">
        <v>187</v>
      </c>
      <c r="G35" s="58">
        <v>29</v>
      </c>
      <c r="H35" s="63" t="s">
        <v>74</v>
      </c>
      <c r="I35" s="64"/>
      <c r="J35" s="44"/>
      <c r="K35" s="44"/>
      <c r="L35" s="58"/>
      <c r="M35" s="58"/>
      <c r="N35" s="58"/>
      <c r="O35" s="60"/>
      <c r="P35" s="65"/>
      <c r="Q35" s="65"/>
      <c r="R35" s="65"/>
      <c r="S35" s="65"/>
      <c r="T35" s="61"/>
      <c r="U35" s="46" t="s">
        <v>187</v>
      </c>
      <c r="V35" s="47">
        <f>I35/2</f>
        <v>0</v>
      </c>
      <c r="W35" s="62" t="e">
        <f>100*(SUM(V35)/$B$25)</f>
        <v>#DIV/0!</v>
      </c>
      <c r="X35" s="47" t="e">
        <f>100*(SUM(V35)/$B$23)</f>
        <v>#DIV/0!</v>
      </c>
      <c r="Y35" s="47">
        <v>1</v>
      </c>
      <c r="Z35" s="47">
        <v>2</v>
      </c>
      <c r="AA35" s="44"/>
      <c r="AB35" s="10" t="s">
        <v>43</v>
      </c>
    </row>
    <row r="36" spans="1:28" ht="15">
      <c r="A36" s="1" t="s">
        <v>14</v>
      </c>
      <c r="B36" s="6">
        <f>SUM(V24:V27)</f>
        <v>0</v>
      </c>
      <c r="C36" s="6" t="e">
        <f t="shared" si="0"/>
        <v>#DIV/0!</v>
      </c>
      <c r="E36" s="15"/>
      <c r="F36" s="46" t="s">
        <v>188</v>
      </c>
      <c r="G36" s="58">
        <v>30</v>
      </c>
      <c r="H36" s="63" t="s">
        <v>75</v>
      </c>
      <c r="I36" s="64"/>
      <c r="J36" s="44"/>
      <c r="K36" s="44"/>
      <c r="L36" s="58"/>
      <c r="M36" s="58"/>
      <c r="N36" s="58"/>
      <c r="O36" s="60"/>
      <c r="P36" s="65"/>
      <c r="Q36" s="65"/>
      <c r="R36" s="65"/>
      <c r="S36" s="65"/>
      <c r="T36" s="61"/>
      <c r="U36" s="46" t="s">
        <v>188</v>
      </c>
      <c r="V36" s="47">
        <f>I36/2</f>
        <v>0</v>
      </c>
      <c r="W36" s="62" t="e">
        <f>100*(SUM(V36)/$B$25)</f>
        <v>#DIV/0!</v>
      </c>
      <c r="X36" s="47" t="e">
        <f>100*(SUM(V36)/$B$23)</f>
        <v>#DIV/0!</v>
      </c>
      <c r="Y36" s="47">
        <v>1</v>
      </c>
      <c r="Z36" s="47">
        <v>2</v>
      </c>
      <c r="AA36" s="44"/>
      <c r="AB36" s="10" t="s">
        <v>43</v>
      </c>
    </row>
    <row r="37" spans="1:28" ht="15">
      <c r="A37" s="1" t="s">
        <v>15</v>
      </c>
      <c r="B37" s="6">
        <f>SUM(V28:V38)</f>
        <v>0</v>
      </c>
      <c r="C37" s="6" t="e">
        <f t="shared" si="0"/>
        <v>#DIV/0!</v>
      </c>
      <c r="E37" s="15"/>
      <c r="F37" s="46" t="s">
        <v>176</v>
      </c>
      <c r="G37" s="58">
        <v>31</v>
      </c>
      <c r="H37" s="63" t="s">
        <v>76</v>
      </c>
      <c r="I37" s="64"/>
      <c r="J37" s="44"/>
      <c r="K37" s="44"/>
      <c r="L37" s="68"/>
      <c r="M37" s="68"/>
      <c r="N37" s="68"/>
      <c r="O37" s="60"/>
      <c r="P37" s="64"/>
      <c r="Q37" s="64"/>
      <c r="R37" s="64"/>
      <c r="S37" s="64"/>
      <c r="T37" s="61"/>
      <c r="U37" s="46" t="s">
        <v>176</v>
      </c>
      <c r="V37" s="47">
        <f>I37/2</f>
        <v>0</v>
      </c>
      <c r="W37" s="62" t="e">
        <f>100*(SUM(V37)/$B$25)</f>
        <v>#DIV/0!</v>
      </c>
      <c r="X37" s="47" t="e">
        <f>100*(SUM(V37)/$B$23)</f>
        <v>#DIV/0!</v>
      </c>
      <c r="Y37" s="47">
        <v>1</v>
      </c>
      <c r="Z37" s="47">
        <v>2</v>
      </c>
      <c r="AA37" s="44"/>
      <c r="AB37" s="10" t="s">
        <v>43</v>
      </c>
    </row>
    <row r="38" spans="1:28" ht="15">
      <c r="A38" s="1" t="s">
        <v>16</v>
      </c>
      <c r="B38" s="6">
        <f>SUM(V39:V42)</f>
        <v>0</v>
      </c>
      <c r="C38" s="6" t="e">
        <f t="shared" si="0"/>
        <v>#DIV/0!</v>
      </c>
      <c r="E38" s="15"/>
      <c r="F38" s="46" t="s">
        <v>189</v>
      </c>
      <c r="G38" s="58">
        <v>32</v>
      </c>
      <c r="H38" s="63" t="s">
        <v>77</v>
      </c>
      <c r="I38" s="64"/>
      <c r="J38" s="44"/>
      <c r="K38" s="44"/>
      <c r="L38" s="58"/>
      <c r="M38" s="58"/>
      <c r="N38" s="58"/>
      <c r="O38" s="60"/>
      <c r="P38" s="65"/>
      <c r="Q38" s="65"/>
      <c r="R38" s="65"/>
      <c r="S38" s="65"/>
      <c r="T38" s="61"/>
      <c r="U38" s="46" t="s">
        <v>189</v>
      </c>
      <c r="V38" s="47">
        <f>I38/2</f>
        <v>0</v>
      </c>
      <c r="W38" s="62" t="e">
        <f>100*(SUM(V38)/$B$25)</f>
        <v>#DIV/0!</v>
      </c>
      <c r="X38" s="47" t="e">
        <f>100*(SUM(V38)/$B$23)</f>
        <v>#DIV/0!</v>
      </c>
      <c r="Y38" s="47">
        <v>1</v>
      </c>
      <c r="Z38" s="47">
        <v>2</v>
      </c>
      <c r="AA38" s="44"/>
      <c r="AB38" s="10" t="s">
        <v>43</v>
      </c>
    </row>
    <row r="39" spans="1:28" ht="15">
      <c r="A39" s="1" t="s">
        <v>17</v>
      </c>
      <c r="B39" s="6">
        <f>SUM(V43:V47)</f>
        <v>0</v>
      </c>
      <c r="C39" s="6" t="e">
        <f t="shared" si="0"/>
        <v>#DIV/0!</v>
      </c>
      <c r="E39" s="15"/>
      <c r="F39" s="46" t="s">
        <v>190</v>
      </c>
      <c r="G39" s="58">
        <v>33</v>
      </c>
      <c r="H39" s="63" t="s">
        <v>78</v>
      </c>
      <c r="I39" s="64"/>
      <c r="J39" s="58"/>
      <c r="K39" s="58"/>
      <c r="L39" s="58"/>
      <c r="M39" s="58"/>
      <c r="N39" s="58"/>
      <c r="O39" s="60"/>
      <c r="P39" s="65"/>
      <c r="Q39" s="65"/>
      <c r="R39" s="65"/>
      <c r="S39" s="65"/>
      <c r="T39" s="61"/>
      <c r="U39" s="46" t="s">
        <v>190</v>
      </c>
      <c r="V39" s="47">
        <f>I39/2</f>
        <v>0</v>
      </c>
      <c r="W39" s="62" t="e">
        <f>100*(SUM(V39)/$B$25)</f>
        <v>#DIV/0!</v>
      </c>
      <c r="X39" s="47" t="e">
        <f>100*(SUM(V39)/$B$23)</f>
        <v>#DIV/0!</v>
      </c>
      <c r="Y39" s="47">
        <v>2</v>
      </c>
      <c r="Z39" s="47">
        <v>3</v>
      </c>
      <c r="AA39" s="44"/>
      <c r="AB39" s="10" t="s">
        <v>43</v>
      </c>
    </row>
    <row r="40" spans="1:28" ht="15">
      <c r="A40" s="1" t="s">
        <v>18</v>
      </c>
      <c r="B40" s="6">
        <f>SUM(V48:V54)</f>
        <v>0</v>
      </c>
      <c r="C40" s="6" t="e">
        <f t="shared" si="0"/>
        <v>#DIV/0!</v>
      </c>
      <c r="E40" s="15"/>
      <c r="F40" s="46" t="s">
        <v>191</v>
      </c>
      <c r="G40" s="58">
        <v>34</v>
      </c>
      <c r="H40" s="63" t="s">
        <v>79</v>
      </c>
      <c r="I40" s="64"/>
      <c r="J40" s="44"/>
      <c r="K40" s="44"/>
      <c r="L40" s="68"/>
      <c r="M40" s="68"/>
      <c r="N40" s="68"/>
      <c r="O40" s="60"/>
      <c r="P40" s="64"/>
      <c r="Q40" s="64"/>
      <c r="R40" s="64"/>
      <c r="S40" s="64"/>
      <c r="T40" s="61"/>
      <c r="U40" s="46" t="s">
        <v>191</v>
      </c>
      <c r="V40" s="47">
        <f>I40/2</f>
        <v>0</v>
      </c>
      <c r="W40" s="62" t="e">
        <f>100*(SUM(V40)/$B$25)</f>
        <v>#DIV/0!</v>
      </c>
      <c r="X40" s="47" t="e">
        <f>100*(SUM(V40)/$B$23)</f>
        <v>#DIV/0!</v>
      </c>
      <c r="Y40" s="47">
        <v>2</v>
      </c>
      <c r="Z40" s="47">
        <v>3</v>
      </c>
      <c r="AA40" s="44"/>
      <c r="AB40" s="10" t="s">
        <v>43</v>
      </c>
    </row>
    <row r="41" spans="1:28" ht="15">
      <c r="A41" s="1" t="s">
        <v>19</v>
      </c>
      <c r="B41" s="6">
        <f>SUM(V55:V62)</f>
        <v>0</v>
      </c>
      <c r="C41" s="6" t="e">
        <f t="shared" si="0"/>
        <v>#DIV/0!</v>
      </c>
      <c r="E41" s="15"/>
      <c r="F41" s="46" t="s">
        <v>192</v>
      </c>
      <c r="G41" s="58">
        <v>35</v>
      </c>
      <c r="H41" s="63" t="s">
        <v>80</v>
      </c>
      <c r="I41" s="64"/>
      <c r="J41" s="58"/>
      <c r="K41" s="58"/>
      <c r="L41" s="58"/>
      <c r="M41" s="58"/>
      <c r="N41" s="58"/>
      <c r="O41" s="60"/>
      <c r="P41" s="65"/>
      <c r="Q41" s="65"/>
      <c r="R41" s="65"/>
      <c r="S41" s="65"/>
      <c r="T41" s="61"/>
      <c r="U41" s="46" t="s">
        <v>192</v>
      </c>
      <c r="V41" s="47">
        <f>I41/2</f>
        <v>0</v>
      </c>
      <c r="W41" s="62" t="e">
        <f>100*(SUM(V41)/$B$25)</f>
        <v>#DIV/0!</v>
      </c>
      <c r="X41" s="47" t="e">
        <f>100*(SUM(V41)/$B$23)</f>
        <v>#DIV/0!</v>
      </c>
      <c r="Y41" s="47">
        <v>2</v>
      </c>
      <c r="Z41" s="47">
        <v>3</v>
      </c>
      <c r="AA41" s="44"/>
      <c r="AB41" s="10" t="s">
        <v>43</v>
      </c>
    </row>
    <row r="42" spans="1:28" ht="15">
      <c r="A42" s="1" t="s">
        <v>20</v>
      </c>
      <c r="B42" s="6">
        <f>SUM(V63:V70)</f>
        <v>0</v>
      </c>
      <c r="C42" s="6" t="e">
        <f t="shared" si="0"/>
        <v>#DIV/0!</v>
      </c>
      <c r="E42" s="15"/>
      <c r="F42" s="46" t="s">
        <v>193</v>
      </c>
      <c r="G42" s="58">
        <v>36</v>
      </c>
      <c r="H42" s="63" t="s">
        <v>81</v>
      </c>
      <c r="I42" s="64"/>
      <c r="J42" s="44"/>
      <c r="K42" s="44"/>
      <c r="L42" s="66"/>
      <c r="M42" s="66"/>
      <c r="N42" s="58"/>
      <c r="O42" s="60"/>
      <c r="P42" s="65"/>
      <c r="Q42" s="65"/>
      <c r="R42" s="65"/>
      <c r="S42" s="65"/>
      <c r="T42" s="61"/>
      <c r="U42" s="46" t="s">
        <v>193</v>
      </c>
      <c r="V42" s="47">
        <f>I42/8</f>
        <v>0</v>
      </c>
      <c r="W42" s="62" t="e">
        <f>100*(SUM(V42)/$B$25)</f>
        <v>#DIV/0!</v>
      </c>
      <c r="X42" s="47" t="e">
        <f>100*(SUM(V42)/$B$23)</f>
        <v>#DIV/0!</v>
      </c>
      <c r="Y42" s="47">
        <v>1</v>
      </c>
      <c r="Z42" s="47">
        <v>2</v>
      </c>
      <c r="AA42" s="44"/>
      <c r="AB42" s="10" t="s">
        <v>43</v>
      </c>
    </row>
    <row r="43" spans="1:28" ht="15">
      <c r="A43" s="1" t="s">
        <v>21</v>
      </c>
      <c r="B43" s="6">
        <f>SUM(V71:V72)</f>
        <v>0</v>
      </c>
      <c r="C43" s="6" t="e">
        <f t="shared" si="0"/>
        <v>#DIV/0!</v>
      </c>
      <c r="E43" s="15"/>
      <c r="F43" s="46" t="s">
        <v>194</v>
      </c>
      <c r="G43" s="58">
        <v>37</v>
      </c>
      <c r="H43" s="63" t="s">
        <v>82</v>
      </c>
      <c r="I43" s="64"/>
      <c r="J43" s="58"/>
      <c r="K43" s="58"/>
      <c r="L43" s="58"/>
      <c r="M43" s="58"/>
      <c r="N43" s="58"/>
      <c r="O43" s="60"/>
      <c r="P43" s="65"/>
      <c r="Q43" s="65"/>
      <c r="R43" s="65"/>
      <c r="S43" s="65"/>
      <c r="T43" s="61"/>
      <c r="U43" s="46" t="s">
        <v>194</v>
      </c>
      <c r="V43" s="47">
        <f>I43/2</f>
        <v>0</v>
      </c>
      <c r="W43" s="62" t="e">
        <f>100*(SUM(V43)/$B$25)</f>
        <v>#DIV/0!</v>
      </c>
      <c r="X43" s="47" t="e">
        <f>100*(SUM(V43)/$B$23)</f>
        <v>#DIV/0!</v>
      </c>
      <c r="Y43" s="47">
        <v>1</v>
      </c>
      <c r="Z43" s="47">
        <v>2</v>
      </c>
      <c r="AA43" s="44"/>
      <c r="AB43" s="10" t="s">
        <v>43</v>
      </c>
    </row>
    <row r="44" spans="1:28" ht="15">
      <c r="A44" s="1" t="s">
        <v>22</v>
      </c>
      <c r="B44" s="6">
        <f>SUM(V73:V76)</f>
        <v>0</v>
      </c>
      <c r="C44" s="6" t="e">
        <f t="shared" si="0"/>
        <v>#DIV/0!</v>
      </c>
      <c r="E44" s="15"/>
      <c r="F44" s="46" t="s">
        <v>195</v>
      </c>
      <c r="G44" s="58">
        <v>38</v>
      </c>
      <c r="H44" s="63" t="s">
        <v>83</v>
      </c>
      <c r="I44" s="64"/>
      <c r="J44" s="66"/>
      <c r="K44" s="67"/>
      <c r="L44" s="66"/>
      <c r="M44" s="66"/>
      <c r="N44" s="44"/>
      <c r="O44" s="60"/>
      <c r="P44" s="60"/>
      <c r="Q44" s="60"/>
      <c r="R44" s="65"/>
      <c r="S44" s="65"/>
      <c r="T44" s="61"/>
      <c r="U44" s="46" t="s">
        <v>195</v>
      </c>
      <c r="V44" s="47">
        <f>I44/2</f>
        <v>0</v>
      </c>
      <c r="W44" s="62" t="e">
        <f>100*(SUM(V44)/$B$25)</f>
        <v>#DIV/0!</v>
      </c>
      <c r="X44" s="47" t="e">
        <f>100*(SUM(V44)/$B$23)</f>
        <v>#DIV/0!</v>
      </c>
      <c r="Y44" s="47">
        <v>1</v>
      </c>
      <c r="Z44" s="47">
        <v>2</v>
      </c>
      <c r="AA44" s="44"/>
      <c r="AB44" s="10" t="s">
        <v>43</v>
      </c>
    </row>
    <row r="45" spans="1:28" ht="15">
      <c r="A45" s="1" t="s">
        <v>23</v>
      </c>
      <c r="B45" s="6">
        <f>SUM(V77:V84)</f>
        <v>0</v>
      </c>
      <c r="C45" s="6" t="e">
        <f t="shared" si="0"/>
        <v>#DIV/0!</v>
      </c>
      <c r="E45" s="15"/>
      <c r="F45" s="46" t="s">
        <v>196</v>
      </c>
      <c r="G45" s="58">
        <v>39</v>
      </c>
      <c r="H45" s="63" t="s">
        <v>84</v>
      </c>
      <c r="I45" s="64"/>
      <c r="J45" s="44"/>
      <c r="K45" s="44"/>
      <c r="L45" s="68"/>
      <c r="M45" s="68"/>
      <c r="N45" s="68"/>
      <c r="O45" s="60"/>
      <c r="P45" s="64"/>
      <c r="Q45" s="64"/>
      <c r="R45" s="64"/>
      <c r="S45" s="64"/>
      <c r="T45" s="61"/>
      <c r="U45" s="46" t="s">
        <v>196</v>
      </c>
      <c r="V45" s="47">
        <f>I45/2</f>
        <v>0</v>
      </c>
      <c r="W45" s="62" t="e">
        <f>100*(SUM(V45)/$B$25)</f>
        <v>#DIV/0!</v>
      </c>
      <c r="X45" s="47" t="e">
        <f>100*(SUM(V45)/$B$23)</f>
        <v>#DIV/0!</v>
      </c>
      <c r="Y45" s="47">
        <v>1</v>
      </c>
      <c r="Z45" s="47">
        <v>1</v>
      </c>
      <c r="AA45" s="44"/>
      <c r="AB45" s="10" t="s">
        <v>43</v>
      </c>
    </row>
    <row r="46" spans="2:28" ht="15">
      <c r="B46" s="12" t="s">
        <v>36</v>
      </c>
      <c r="C46" s="12" t="s">
        <v>36</v>
      </c>
      <c r="E46" s="15"/>
      <c r="F46" s="46" t="s">
        <v>197</v>
      </c>
      <c r="G46" s="58">
        <v>40</v>
      </c>
      <c r="H46" s="63" t="s">
        <v>85</v>
      </c>
      <c r="I46" s="64"/>
      <c r="J46" s="68"/>
      <c r="K46" s="58"/>
      <c r="L46" s="58"/>
      <c r="M46" s="58"/>
      <c r="N46" s="58"/>
      <c r="O46" s="60"/>
      <c r="P46" s="65"/>
      <c r="Q46" s="65"/>
      <c r="R46" s="65"/>
      <c r="S46" s="65"/>
      <c r="T46" s="61"/>
      <c r="U46" s="46" t="s">
        <v>197</v>
      </c>
      <c r="V46" s="47">
        <f>I46/2</f>
        <v>0</v>
      </c>
      <c r="W46" s="62" t="e">
        <f>100*(SUM(V46)/$B$25)</f>
        <v>#DIV/0!</v>
      </c>
      <c r="X46" s="47" t="e">
        <f>100*(SUM(V46)/$B$23)</f>
        <v>#DIV/0!</v>
      </c>
      <c r="Y46" s="47">
        <v>2</v>
      </c>
      <c r="Z46" s="47">
        <v>3</v>
      </c>
      <c r="AA46" s="44"/>
      <c r="AB46" s="10" t="s">
        <v>43</v>
      </c>
    </row>
    <row r="47" spans="1:28" ht="15">
      <c r="A47" s="5" t="s">
        <v>24</v>
      </c>
      <c r="B47" s="6">
        <f>SUM(B33:B45)</f>
        <v>0</v>
      </c>
      <c r="C47" s="6" t="e">
        <f>SUM(C33:C45)</f>
        <v>#DIV/0!</v>
      </c>
      <c r="E47" s="15"/>
      <c r="F47" s="46" t="s">
        <v>198</v>
      </c>
      <c r="G47" s="58">
        <v>41</v>
      </c>
      <c r="H47" s="63" t="s">
        <v>86</v>
      </c>
      <c r="I47" s="64"/>
      <c r="J47" s="58"/>
      <c r="K47" s="58"/>
      <c r="L47" s="58"/>
      <c r="M47" s="58"/>
      <c r="N47" s="58"/>
      <c r="O47" s="60"/>
      <c r="P47" s="65"/>
      <c r="Q47" s="65"/>
      <c r="R47" s="65"/>
      <c r="S47" s="65"/>
      <c r="T47" s="61"/>
      <c r="U47" s="46" t="s">
        <v>198</v>
      </c>
      <c r="V47" s="47">
        <f>I47/2</f>
        <v>0</v>
      </c>
      <c r="W47" s="62" t="e">
        <f>100*(SUM(V47)/$B$25)</f>
        <v>#DIV/0!</v>
      </c>
      <c r="X47" s="47" t="e">
        <f>100*(SUM(V47)/$B$23)</f>
        <v>#DIV/0!</v>
      </c>
      <c r="Y47" s="47">
        <v>2</v>
      </c>
      <c r="Z47" s="47">
        <v>3</v>
      </c>
      <c r="AA47" s="44"/>
      <c r="AB47" s="10" t="s">
        <v>43</v>
      </c>
    </row>
    <row r="48" spans="5:28" ht="15">
      <c r="E48" s="15"/>
      <c r="F48" s="46" t="s">
        <v>199</v>
      </c>
      <c r="G48" s="58">
        <v>42</v>
      </c>
      <c r="H48" s="63" t="s">
        <v>87</v>
      </c>
      <c r="I48" s="64"/>
      <c r="J48" s="68"/>
      <c r="K48" s="68"/>
      <c r="L48" s="68"/>
      <c r="M48" s="68"/>
      <c r="N48" s="68"/>
      <c r="O48" s="60"/>
      <c r="P48" s="64"/>
      <c r="Q48" s="64"/>
      <c r="R48" s="64"/>
      <c r="S48" s="64"/>
      <c r="T48" s="61"/>
      <c r="U48" s="46" t="s">
        <v>199</v>
      </c>
      <c r="V48" s="47">
        <f>I48/2</f>
        <v>0</v>
      </c>
      <c r="W48" s="62" t="e">
        <f>100*(SUM(V48)/$B$25)</f>
        <v>#DIV/0!</v>
      </c>
      <c r="X48" s="47" t="e">
        <f>100*(SUM(V48)/$B$23)</f>
        <v>#DIV/0!</v>
      </c>
      <c r="Y48" s="47">
        <v>1</v>
      </c>
      <c r="Z48" s="47">
        <v>2</v>
      </c>
      <c r="AA48" s="44"/>
      <c r="AB48" s="10" t="s">
        <v>43</v>
      </c>
    </row>
    <row r="49" spans="3:28" ht="15">
      <c r="C49" s="3" t="s">
        <v>259</v>
      </c>
      <c r="D49" s="34"/>
      <c r="E49" s="15"/>
      <c r="F49" s="46" t="s">
        <v>200</v>
      </c>
      <c r="G49" s="58">
        <v>43</v>
      </c>
      <c r="H49" s="63" t="s">
        <v>88</v>
      </c>
      <c r="I49" s="64"/>
      <c r="J49" s="58"/>
      <c r="K49" s="58"/>
      <c r="L49" s="58"/>
      <c r="M49" s="58"/>
      <c r="N49" s="58"/>
      <c r="O49" s="60"/>
      <c r="P49" s="65"/>
      <c r="Q49" s="65"/>
      <c r="R49" s="65"/>
      <c r="S49" s="65"/>
      <c r="T49" s="61"/>
      <c r="U49" s="46" t="s">
        <v>200</v>
      </c>
      <c r="V49" s="47">
        <f>I49/2</f>
        <v>0</v>
      </c>
      <c r="W49" s="62" t="e">
        <f>100*(SUM(V49)/$B$25)</f>
        <v>#DIV/0!</v>
      </c>
      <c r="X49" s="47" t="e">
        <f>100*(SUM(V49)/$B$23)</f>
        <v>#DIV/0!</v>
      </c>
      <c r="Y49" s="47">
        <v>1</v>
      </c>
      <c r="Z49" s="47">
        <v>2</v>
      </c>
      <c r="AA49" s="44"/>
      <c r="AB49" s="10" t="s">
        <v>43</v>
      </c>
    </row>
    <row r="50" spans="1:28" ht="15">
      <c r="A50" s="44" t="s">
        <v>248</v>
      </c>
      <c r="B50" s="45">
        <f>SUM(I66)</f>
        <v>0</v>
      </c>
      <c r="C50" s="44" t="e">
        <f>100*(B50/$B$18)</f>
        <v>#DIV/0!</v>
      </c>
      <c r="E50" s="15"/>
      <c r="F50" s="46" t="s">
        <v>201</v>
      </c>
      <c r="G50" s="58">
        <v>44</v>
      </c>
      <c r="H50" s="63" t="s">
        <v>89</v>
      </c>
      <c r="I50" s="64"/>
      <c r="J50" s="68"/>
      <c r="K50" s="58"/>
      <c r="L50" s="58"/>
      <c r="M50" s="58"/>
      <c r="N50" s="58"/>
      <c r="O50" s="60"/>
      <c r="P50" s="65"/>
      <c r="Q50" s="65"/>
      <c r="R50" s="65"/>
      <c r="S50" s="65"/>
      <c r="T50" s="61"/>
      <c r="U50" s="46" t="s">
        <v>201</v>
      </c>
      <c r="V50" s="47">
        <f>I50/2</f>
        <v>0</v>
      </c>
      <c r="W50" s="62" t="e">
        <f>100*(SUM(V50)/$B$25)</f>
        <v>#DIV/0!</v>
      </c>
      <c r="X50" s="47" t="e">
        <f>100*(SUM(V50)/$B$23)</f>
        <v>#DIV/0!</v>
      </c>
      <c r="Y50" s="47">
        <v>1</v>
      </c>
      <c r="Z50" s="47">
        <v>1</v>
      </c>
      <c r="AA50" s="44"/>
      <c r="AB50" s="10" t="s">
        <v>43</v>
      </c>
    </row>
    <row r="51" spans="1:28" ht="15">
      <c r="A51" s="1" t="s">
        <v>25</v>
      </c>
      <c r="B51" s="70" t="s">
        <v>257</v>
      </c>
      <c r="C51" s="3">
        <f>SUM(V7:V64)+V74</f>
        <v>0</v>
      </c>
      <c r="D51" s="3" t="e">
        <f>100*(C51/$B$47)</f>
        <v>#DIV/0!</v>
      </c>
      <c r="E51" s="15"/>
      <c r="F51" s="46" t="s">
        <v>202</v>
      </c>
      <c r="G51" s="58">
        <v>45</v>
      </c>
      <c r="H51" s="63" t="s">
        <v>90</v>
      </c>
      <c r="I51" s="64"/>
      <c r="J51" s="58"/>
      <c r="K51" s="68"/>
      <c r="L51" s="68"/>
      <c r="M51" s="68"/>
      <c r="N51" s="44"/>
      <c r="O51" s="60"/>
      <c r="P51" s="60"/>
      <c r="Q51" s="60"/>
      <c r="R51" s="64"/>
      <c r="S51" s="64"/>
      <c r="T51" s="61"/>
      <c r="U51" s="46" t="s">
        <v>202</v>
      </c>
      <c r="V51" s="47">
        <f>I51/2</f>
        <v>0</v>
      </c>
      <c r="W51" s="62" t="e">
        <f>100*(SUM(V51)/$B$25)</f>
        <v>#DIV/0!</v>
      </c>
      <c r="X51" s="47" t="e">
        <f>100*(SUM(V51)/$B$23)</f>
        <v>#DIV/0!</v>
      </c>
      <c r="Y51" s="47">
        <v>1</v>
      </c>
      <c r="Z51" s="47">
        <v>1</v>
      </c>
      <c r="AA51" s="44"/>
      <c r="AB51" s="10" t="s">
        <v>43</v>
      </c>
    </row>
    <row r="52" spans="1:28" ht="15">
      <c r="A52" s="1" t="s">
        <v>26</v>
      </c>
      <c r="B52" s="70" t="s">
        <v>258</v>
      </c>
      <c r="C52" s="3">
        <f>SUM(V65:V73)+SUM(V75:V84)</f>
        <v>0</v>
      </c>
      <c r="D52" s="3" t="e">
        <f>100*(C52/$B$47)</f>
        <v>#DIV/0!</v>
      </c>
      <c r="E52" s="15"/>
      <c r="F52" s="46" t="s">
        <v>203</v>
      </c>
      <c r="G52" s="58">
        <v>46</v>
      </c>
      <c r="H52" s="63" t="s">
        <v>91</v>
      </c>
      <c r="I52" s="64"/>
      <c r="J52" s="44"/>
      <c r="K52" s="44"/>
      <c r="L52" s="66"/>
      <c r="M52" s="66"/>
      <c r="N52" s="44"/>
      <c r="O52" s="60"/>
      <c r="P52" s="60"/>
      <c r="Q52" s="60"/>
      <c r="R52" s="65"/>
      <c r="S52" s="65"/>
      <c r="T52" s="61"/>
      <c r="U52" s="46" t="s">
        <v>203</v>
      </c>
      <c r="V52" s="47">
        <f>I52/2</f>
        <v>0</v>
      </c>
      <c r="W52" s="62" t="e">
        <f>100*(SUM(V52)/$B$25)</f>
        <v>#DIV/0!</v>
      </c>
      <c r="X52" s="47" t="e">
        <f>100*(SUM(V52)/$B$23)</f>
        <v>#DIV/0!</v>
      </c>
      <c r="Y52" s="47">
        <v>1</v>
      </c>
      <c r="Z52" s="47">
        <v>1</v>
      </c>
      <c r="AA52" s="44"/>
      <c r="AB52" s="10" t="s">
        <v>43</v>
      </c>
    </row>
    <row r="53" spans="1:28" ht="15">
      <c r="A53" s="1" t="s">
        <v>27</v>
      </c>
      <c r="C53" s="6" t="e">
        <f>C51/C52</f>
        <v>#DIV/0!</v>
      </c>
      <c r="D53" s="5" t="s">
        <v>41</v>
      </c>
      <c r="E53" s="15"/>
      <c r="F53" s="46" t="s">
        <v>204</v>
      </c>
      <c r="G53" s="58">
        <v>47</v>
      </c>
      <c r="H53" s="63" t="s">
        <v>92</v>
      </c>
      <c r="I53" s="64"/>
      <c r="J53" s="68"/>
      <c r="K53" s="68"/>
      <c r="L53" s="68"/>
      <c r="M53" s="68"/>
      <c r="N53" s="68"/>
      <c r="O53" s="60"/>
      <c r="P53" s="64"/>
      <c r="Q53" s="64"/>
      <c r="R53" s="64"/>
      <c r="S53" s="64"/>
      <c r="T53" s="61"/>
      <c r="U53" s="46" t="s">
        <v>204</v>
      </c>
      <c r="V53" s="47">
        <f>I53/2</f>
        <v>0</v>
      </c>
      <c r="W53" s="62" t="e">
        <f>100*(SUM(V53)/$B$25)</f>
        <v>#DIV/0!</v>
      </c>
      <c r="X53" s="47" t="e">
        <f>100*(SUM(V53)/$B$23)</f>
        <v>#DIV/0!</v>
      </c>
      <c r="Y53" s="47">
        <v>1</v>
      </c>
      <c r="Z53" s="47">
        <v>2</v>
      </c>
      <c r="AA53" s="44"/>
      <c r="AB53" s="10" t="s">
        <v>43</v>
      </c>
    </row>
    <row r="54" spans="1:28" ht="15">
      <c r="A54" s="48" t="s">
        <v>249</v>
      </c>
      <c r="B54" s="49" t="s">
        <v>35</v>
      </c>
      <c r="C54" s="49" t="s">
        <v>37</v>
      </c>
      <c r="D54" s="48" t="s">
        <v>42</v>
      </c>
      <c r="E54" s="15"/>
      <c r="F54" s="46" t="s">
        <v>205</v>
      </c>
      <c r="G54" s="58">
        <v>48</v>
      </c>
      <c r="H54" s="63" t="s">
        <v>93</v>
      </c>
      <c r="I54" s="64"/>
      <c r="J54" s="58"/>
      <c r="K54" s="58"/>
      <c r="L54" s="58"/>
      <c r="M54" s="58"/>
      <c r="N54" s="58"/>
      <c r="O54" s="60"/>
      <c r="P54" s="65"/>
      <c r="Q54" s="65"/>
      <c r="R54" s="65"/>
      <c r="S54" s="65"/>
      <c r="T54" s="61"/>
      <c r="U54" s="46" t="s">
        <v>205</v>
      </c>
      <c r="V54" s="47">
        <f>I54/2</f>
        <v>0</v>
      </c>
      <c r="W54" s="62" t="e">
        <f>100*(SUM(V54)/$B$25)</f>
        <v>#DIV/0!</v>
      </c>
      <c r="X54" s="47" t="e">
        <f>100*(SUM(V54)/$B$23)</f>
        <v>#DIV/0!</v>
      </c>
      <c r="Y54" s="47">
        <v>1</v>
      </c>
      <c r="Z54" s="47">
        <v>2</v>
      </c>
      <c r="AA54" s="44"/>
      <c r="AB54" s="10" t="s">
        <v>43</v>
      </c>
    </row>
    <row r="55" spans="1:28" ht="15">
      <c r="A55" s="50" t="s">
        <v>243</v>
      </c>
      <c r="B55" s="51">
        <f>SUM(B33:B41)</f>
        <v>0</v>
      </c>
      <c r="C55" s="48" t="e">
        <f aca="true" t="shared" si="1" ref="C55:C60">100*(B55/$B$60)</f>
        <v>#DIV/0!</v>
      </c>
      <c r="D55" s="48"/>
      <c r="E55" s="15"/>
      <c r="F55" s="46" t="s">
        <v>206</v>
      </c>
      <c r="G55" s="58">
        <v>49</v>
      </c>
      <c r="H55" s="63" t="s">
        <v>94</v>
      </c>
      <c r="I55" s="64"/>
      <c r="J55" s="58"/>
      <c r="K55" s="58"/>
      <c r="L55" s="58"/>
      <c r="M55" s="58"/>
      <c r="N55" s="58"/>
      <c r="O55" s="60"/>
      <c r="P55" s="65"/>
      <c r="Q55" s="65"/>
      <c r="R55" s="65"/>
      <c r="S55" s="65"/>
      <c r="T55" s="61"/>
      <c r="U55" s="46" t="s">
        <v>206</v>
      </c>
      <c r="V55" s="47">
        <f>I55/2</f>
        <v>0</v>
      </c>
      <c r="W55" s="62" t="e">
        <f>100*(SUM(V55)/$B$25)</f>
        <v>#DIV/0!</v>
      </c>
      <c r="X55" s="47" t="e">
        <f>100*(SUM(V55)/$B$23)</f>
        <v>#DIV/0!</v>
      </c>
      <c r="Y55" s="47">
        <v>1</v>
      </c>
      <c r="Z55" s="47">
        <v>2</v>
      </c>
      <c r="AA55" s="44"/>
      <c r="AB55" s="10" t="s">
        <v>43</v>
      </c>
    </row>
    <row r="56" spans="1:28" ht="15">
      <c r="A56" s="48" t="s">
        <v>244</v>
      </c>
      <c r="B56" s="48">
        <f>SUM(B42)</f>
        <v>0</v>
      </c>
      <c r="C56" s="48" t="e">
        <f t="shared" si="1"/>
        <v>#DIV/0!</v>
      </c>
      <c r="D56" s="48"/>
      <c r="E56" s="15"/>
      <c r="F56" s="46" t="s">
        <v>207</v>
      </c>
      <c r="G56" s="58">
        <v>50</v>
      </c>
      <c r="H56" s="63" t="s">
        <v>95</v>
      </c>
      <c r="I56" s="64"/>
      <c r="J56" s="58"/>
      <c r="K56" s="66"/>
      <c r="L56" s="66"/>
      <c r="M56" s="66"/>
      <c r="N56" s="44"/>
      <c r="O56" s="60"/>
      <c r="P56" s="60"/>
      <c r="Q56" s="60"/>
      <c r="R56" s="65"/>
      <c r="S56" s="65"/>
      <c r="T56" s="61"/>
      <c r="U56" s="46" t="s">
        <v>207</v>
      </c>
      <c r="V56" s="47">
        <f>I56/8</f>
        <v>0</v>
      </c>
      <c r="W56" s="62" t="e">
        <f>100*(SUM(V56)/$B$25)</f>
        <v>#DIV/0!</v>
      </c>
      <c r="X56" s="47" t="e">
        <f>100*(SUM(V56)/$B$23)</f>
        <v>#DIV/0!</v>
      </c>
      <c r="Y56" s="47">
        <v>1</v>
      </c>
      <c r="Z56" s="47">
        <v>2</v>
      </c>
      <c r="AA56" s="44"/>
      <c r="AB56" s="10" t="s">
        <v>43</v>
      </c>
    </row>
    <row r="57" spans="1:28" ht="15">
      <c r="A57" s="50" t="s">
        <v>245</v>
      </c>
      <c r="B57" s="51">
        <f>SUM(B63)</f>
        <v>0</v>
      </c>
      <c r="C57" s="48" t="e">
        <f t="shared" si="1"/>
        <v>#DIV/0!</v>
      </c>
      <c r="D57" s="48"/>
      <c r="E57" s="15"/>
      <c r="F57" s="46" t="s">
        <v>208</v>
      </c>
      <c r="G57" s="58">
        <v>51</v>
      </c>
      <c r="H57" s="63" t="s">
        <v>96</v>
      </c>
      <c r="I57" s="64"/>
      <c r="J57" s="44"/>
      <c r="K57" s="44"/>
      <c r="L57" s="66"/>
      <c r="M57" s="66"/>
      <c r="N57" s="44"/>
      <c r="O57" s="60"/>
      <c r="P57" s="60"/>
      <c r="Q57" s="60"/>
      <c r="R57" s="64"/>
      <c r="S57" s="64"/>
      <c r="T57" s="61"/>
      <c r="U57" s="46" t="s">
        <v>208</v>
      </c>
      <c r="V57" s="47">
        <f>I57/8</f>
        <v>0</v>
      </c>
      <c r="W57" s="62" t="e">
        <f>100*(SUM(V57)/$B$25)</f>
        <v>#DIV/0!</v>
      </c>
      <c r="X57" s="47" t="e">
        <f>100*(SUM(V57)/$B$23)</f>
        <v>#DIV/0!</v>
      </c>
      <c r="Y57" s="47">
        <v>1</v>
      </c>
      <c r="Z57" s="47">
        <v>2</v>
      </c>
      <c r="AA57" s="44"/>
      <c r="AB57" s="10" t="s">
        <v>43</v>
      </c>
    </row>
    <row r="58" spans="1:28" ht="15">
      <c r="A58" s="50" t="s">
        <v>246</v>
      </c>
      <c r="B58" s="51">
        <f>SUM(B64)</f>
        <v>0</v>
      </c>
      <c r="C58" s="48" t="e">
        <f t="shared" si="1"/>
        <v>#DIV/0!</v>
      </c>
      <c r="D58" s="48"/>
      <c r="E58" s="15"/>
      <c r="F58" s="46" t="s">
        <v>209</v>
      </c>
      <c r="G58" s="58">
        <v>52</v>
      </c>
      <c r="H58" s="63" t="s">
        <v>97</v>
      </c>
      <c r="I58" s="64"/>
      <c r="J58" s="58"/>
      <c r="K58" s="68"/>
      <c r="L58" s="68"/>
      <c r="M58" s="68"/>
      <c r="N58" s="68"/>
      <c r="O58" s="60"/>
      <c r="P58" s="64"/>
      <c r="Q58" s="64"/>
      <c r="R58" s="64"/>
      <c r="S58" s="64"/>
      <c r="T58" s="61"/>
      <c r="U58" s="46" t="s">
        <v>209</v>
      </c>
      <c r="V58" s="47">
        <f>I58/6</f>
        <v>0</v>
      </c>
      <c r="W58" s="62" t="e">
        <f>100*(SUM(V58)/$B$25)</f>
        <v>#DIV/0!</v>
      </c>
      <c r="X58" s="47" t="e">
        <f>100*(SUM(V58)/$B$23)</f>
        <v>#DIV/0!</v>
      </c>
      <c r="Y58" s="47">
        <v>1</v>
      </c>
      <c r="Z58" s="47">
        <v>2</v>
      </c>
      <c r="AA58" s="44"/>
      <c r="AB58" s="10" t="s">
        <v>43</v>
      </c>
    </row>
    <row r="59" spans="1:28" ht="15">
      <c r="A59" s="50" t="s">
        <v>247</v>
      </c>
      <c r="B59" s="52">
        <f>SUM(B65)</f>
        <v>0</v>
      </c>
      <c r="C59" s="48" t="e">
        <f t="shared" si="1"/>
        <v>#DIV/0!</v>
      </c>
      <c r="D59" s="48"/>
      <c r="E59" s="15"/>
      <c r="F59" s="46" t="s">
        <v>210</v>
      </c>
      <c r="G59" s="58">
        <v>53</v>
      </c>
      <c r="H59" s="63" t="s">
        <v>98</v>
      </c>
      <c r="I59" s="64"/>
      <c r="J59" s="58"/>
      <c r="K59" s="58"/>
      <c r="L59" s="58"/>
      <c r="M59" s="58"/>
      <c r="N59" s="58"/>
      <c r="O59" s="60"/>
      <c r="P59" s="65"/>
      <c r="Q59" s="65"/>
      <c r="R59" s="65"/>
      <c r="S59" s="65"/>
      <c r="T59" s="61"/>
      <c r="U59" s="46" t="s">
        <v>210</v>
      </c>
      <c r="V59" s="47">
        <f>I59/1</f>
        <v>0</v>
      </c>
      <c r="W59" s="62" t="e">
        <f>100*(SUM(V59)/$B$25)</f>
        <v>#DIV/0!</v>
      </c>
      <c r="X59" s="47" t="e">
        <f>100*(SUM(V59)/$B$23)</f>
        <v>#DIV/0!</v>
      </c>
      <c r="Y59" s="47">
        <v>1</v>
      </c>
      <c r="Z59" s="47">
        <v>1</v>
      </c>
      <c r="AA59" s="44"/>
      <c r="AB59" s="10" t="s">
        <v>43</v>
      </c>
    </row>
    <row r="60" spans="1:28" ht="15">
      <c r="A60" s="34" t="s">
        <v>242</v>
      </c>
      <c r="B60" s="3">
        <f>SUM(B55:B59)</f>
        <v>0</v>
      </c>
      <c r="C60" s="3" t="e">
        <f t="shared" si="1"/>
        <v>#DIV/0!</v>
      </c>
      <c r="E60" s="15"/>
      <c r="F60" s="46" t="s">
        <v>211</v>
      </c>
      <c r="G60" s="58">
        <v>54</v>
      </c>
      <c r="H60" s="63" t="s">
        <v>99</v>
      </c>
      <c r="I60" s="64"/>
      <c r="J60" s="44"/>
      <c r="K60" s="44"/>
      <c r="L60" s="66"/>
      <c r="M60" s="66"/>
      <c r="N60" s="68"/>
      <c r="O60" s="60"/>
      <c r="P60" s="64"/>
      <c r="Q60" s="64"/>
      <c r="R60" s="64"/>
      <c r="S60" s="64"/>
      <c r="T60" s="61"/>
      <c r="U60" s="46" t="s">
        <v>211</v>
      </c>
      <c r="V60" s="47">
        <f>I60/2</f>
        <v>0</v>
      </c>
      <c r="W60" s="62" t="e">
        <f>100*(SUM(V60)/$B$25)</f>
        <v>#DIV/0!</v>
      </c>
      <c r="X60" s="47" t="e">
        <f>100*(SUM(V60)/$B$23)</f>
        <v>#DIV/0!</v>
      </c>
      <c r="Y60" s="47">
        <v>1</v>
      </c>
      <c r="Z60" s="47">
        <v>2</v>
      </c>
      <c r="AA60" s="44"/>
      <c r="AB60" s="10" t="s">
        <v>43</v>
      </c>
    </row>
    <row r="61" spans="1:28" ht="15">
      <c r="A61" s="5" t="s">
        <v>28</v>
      </c>
      <c r="B61" s="5" t="s">
        <v>35</v>
      </c>
      <c r="C61" s="5" t="s">
        <v>37</v>
      </c>
      <c r="D61" s="3" t="s">
        <v>42</v>
      </c>
      <c r="E61" s="15"/>
      <c r="F61" s="46" t="s">
        <v>212</v>
      </c>
      <c r="G61" s="58">
        <v>55</v>
      </c>
      <c r="H61" s="63" t="s">
        <v>100</v>
      </c>
      <c r="I61" s="64"/>
      <c r="J61" s="68"/>
      <c r="K61" s="58"/>
      <c r="L61" s="58"/>
      <c r="M61" s="58"/>
      <c r="N61" s="58"/>
      <c r="O61" s="60"/>
      <c r="P61" s="65"/>
      <c r="Q61" s="65"/>
      <c r="R61" s="65"/>
      <c r="S61" s="65"/>
      <c r="T61" s="61"/>
      <c r="U61" s="46" t="s">
        <v>212</v>
      </c>
      <c r="V61" s="47">
        <f>I61/1</f>
        <v>0</v>
      </c>
      <c r="W61" s="62" t="e">
        <f>100*(SUM(V61)/$B$25)</f>
        <v>#DIV/0!</v>
      </c>
      <c r="X61" s="47" t="e">
        <f>100*(SUM(V61)/$B$23)</f>
        <v>#DIV/0!</v>
      </c>
      <c r="Y61" s="47">
        <v>1</v>
      </c>
      <c r="Z61" s="47">
        <v>2</v>
      </c>
      <c r="AA61" s="44"/>
      <c r="AB61" s="10" t="s">
        <v>43</v>
      </c>
    </row>
    <row r="62" spans="5:28" ht="15">
      <c r="E62" s="15"/>
      <c r="F62" s="46" t="s">
        <v>213</v>
      </c>
      <c r="G62" s="58">
        <v>56</v>
      </c>
      <c r="H62" s="63" t="s">
        <v>101</v>
      </c>
      <c r="I62" s="65"/>
      <c r="J62" s="58"/>
      <c r="K62" s="68"/>
      <c r="L62" s="68"/>
      <c r="M62" s="68"/>
      <c r="N62" s="68"/>
      <c r="O62" s="60"/>
      <c r="P62" s="64"/>
      <c r="Q62" s="64"/>
      <c r="R62" s="64"/>
      <c r="S62" s="64"/>
      <c r="T62" s="61"/>
      <c r="U62" s="46" t="s">
        <v>213</v>
      </c>
      <c r="V62" s="47">
        <f>I62/6</f>
        <v>0</v>
      </c>
      <c r="W62" s="62" t="e">
        <f>100*(SUM(V62)/$B$25)</f>
        <v>#DIV/0!</v>
      </c>
      <c r="X62" s="47" t="e">
        <f>100*(SUM(V62)/$B$23)</f>
        <v>#DIV/0!</v>
      </c>
      <c r="Y62" s="47">
        <v>1</v>
      </c>
      <c r="Z62" s="47">
        <v>2</v>
      </c>
      <c r="AA62" s="44"/>
      <c r="AB62" s="10" t="s">
        <v>43</v>
      </c>
    </row>
    <row r="63" spans="1:28" ht="15">
      <c r="A63" s="46" t="s">
        <v>29</v>
      </c>
      <c r="B63" s="47">
        <f>D63/4</f>
        <v>0</v>
      </c>
      <c r="C63" s="47" t="e">
        <f>100*(B63/$B$66)</f>
        <v>#DIV/0!</v>
      </c>
      <c r="D63" s="36">
        <f>SUM(I75)</f>
        <v>0</v>
      </c>
      <c r="E63" s="15"/>
      <c r="F63" s="46" t="s">
        <v>214</v>
      </c>
      <c r="G63" s="58">
        <v>57</v>
      </c>
      <c r="H63" s="63" t="s">
        <v>102</v>
      </c>
      <c r="I63" s="65"/>
      <c r="J63" s="58"/>
      <c r="K63" s="58"/>
      <c r="L63" s="58"/>
      <c r="M63" s="58"/>
      <c r="N63" s="58"/>
      <c r="O63" s="60"/>
      <c r="P63" s="65"/>
      <c r="Q63" s="65"/>
      <c r="R63" s="65"/>
      <c r="S63" s="65"/>
      <c r="T63" s="61"/>
      <c r="U63" s="46" t="s">
        <v>214</v>
      </c>
      <c r="V63" s="47">
        <f>I63/2</f>
        <v>0</v>
      </c>
      <c r="W63" s="62" t="e">
        <f>100*(SUM(V63)/$B$25)</f>
        <v>#DIV/0!</v>
      </c>
      <c r="X63" s="47" t="e">
        <f>100*(SUM(V63)/$B$23)</f>
        <v>#DIV/0!</v>
      </c>
      <c r="Y63" s="47">
        <v>1</v>
      </c>
      <c r="Z63" s="47">
        <v>1</v>
      </c>
      <c r="AA63" s="44"/>
      <c r="AB63" s="10" t="s">
        <v>43</v>
      </c>
    </row>
    <row r="64" spans="1:28" ht="15">
      <c r="A64" s="46" t="s">
        <v>30</v>
      </c>
      <c r="B64" s="47">
        <f>D64/19</f>
        <v>0</v>
      </c>
      <c r="C64" s="47" t="e">
        <f>100*(B64/$B$66)</f>
        <v>#DIV/0!</v>
      </c>
      <c r="D64" s="36">
        <f>SUM(I76)</f>
        <v>0</v>
      </c>
      <c r="E64" s="15"/>
      <c r="F64" s="46" t="s">
        <v>215</v>
      </c>
      <c r="G64" s="58">
        <v>58</v>
      </c>
      <c r="H64" s="63" t="s">
        <v>103</v>
      </c>
      <c r="I64" s="64"/>
      <c r="J64" s="44"/>
      <c r="K64" s="44"/>
      <c r="L64" s="58"/>
      <c r="M64" s="58"/>
      <c r="N64" s="58"/>
      <c r="O64" s="60"/>
      <c r="P64" s="65"/>
      <c r="Q64" s="65"/>
      <c r="R64" s="65"/>
      <c r="S64" s="65"/>
      <c r="T64" s="61"/>
      <c r="U64" s="46" t="s">
        <v>215</v>
      </c>
      <c r="V64" s="47">
        <f>I64/2</f>
        <v>0</v>
      </c>
      <c r="W64" s="62" t="e">
        <f>100*(SUM(V64)/$B$25)</f>
        <v>#DIV/0!</v>
      </c>
      <c r="X64" s="47" t="e">
        <f>100*(SUM(V64)/$B$23)</f>
        <v>#DIV/0!</v>
      </c>
      <c r="Y64" s="47">
        <v>1</v>
      </c>
      <c r="Z64" s="47">
        <v>1</v>
      </c>
      <c r="AA64" s="44"/>
      <c r="AB64" s="10" t="s">
        <v>43</v>
      </c>
    </row>
    <row r="65" spans="1:28" ht="15">
      <c r="A65" s="46" t="s">
        <v>31</v>
      </c>
      <c r="B65" s="47">
        <f>D65/28</f>
        <v>0</v>
      </c>
      <c r="C65" s="47" t="e">
        <f>100*(B65/$B$66)</f>
        <v>#DIV/0!</v>
      </c>
      <c r="D65" s="36">
        <f>SUM(I77)</f>
        <v>0</v>
      </c>
      <c r="E65" s="15"/>
      <c r="F65" s="46" t="s">
        <v>216</v>
      </c>
      <c r="G65" s="58">
        <v>59</v>
      </c>
      <c r="H65" s="63" t="s">
        <v>104</v>
      </c>
      <c r="I65" s="64"/>
      <c r="J65" s="44"/>
      <c r="K65" s="44"/>
      <c r="L65" s="68"/>
      <c r="M65" s="68"/>
      <c r="N65" s="68"/>
      <c r="O65" s="60"/>
      <c r="P65" s="64"/>
      <c r="Q65" s="64"/>
      <c r="R65" s="64"/>
      <c r="S65" s="64"/>
      <c r="T65" s="61"/>
      <c r="U65" s="46" t="s">
        <v>216</v>
      </c>
      <c r="V65" s="47">
        <f>I65/2</f>
        <v>0</v>
      </c>
      <c r="W65" s="62" t="e">
        <f>100*(SUM(V65)/$B$25)</f>
        <v>#DIV/0!</v>
      </c>
      <c r="X65" s="47" t="e">
        <f>100*(SUM(V65)/$B$23)</f>
        <v>#DIV/0!</v>
      </c>
      <c r="Y65" s="47">
        <v>1</v>
      </c>
      <c r="Z65" s="47">
        <v>2</v>
      </c>
      <c r="AA65" s="44"/>
      <c r="AB65" s="10" t="s">
        <v>43</v>
      </c>
    </row>
    <row r="66" spans="1:28" ht="15">
      <c r="A66" s="11" t="s">
        <v>32</v>
      </c>
      <c r="B66" s="6">
        <f>SUM(B63:B65)</f>
        <v>0</v>
      </c>
      <c r="C66" s="6" t="e">
        <f>100*(B66/$B$66)</f>
        <v>#DIV/0!</v>
      </c>
      <c r="D66" s="36">
        <f>SUM(D63:D65)</f>
        <v>0</v>
      </c>
      <c r="E66" s="15"/>
      <c r="F66" s="46" t="s">
        <v>217</v>
      </c>
      <c r="G66" s="58">
        <v>60</v>
      </c>
      <c r="H66" s="63" t="s">
        <v>38</v>
      </c>
      <c r="I66" s="64"/>
      <c r="J66" s="44"/>
      <c r="K66" s="44"/>
      <c r="L66" s="66"/>
      <c r="M66" s="66"/>
      <c r="N66" s="44"/>
      <c r="O66" s="60"/>
      <c r="P66" s="60"/>
      <c r="Q66" s="60"/>
      <c r="R66" s="65"/>
      <c r="S66" s="65"/>
      <c r="T66" s="61"/>
      <c r="U66" s="46" t="s">
        <v>217</v>
      </c>
      <c r="V66" s="47">
        <f>I66/2</f>
        <v>0</v>
      </c>
      <c r="W66" s="62" t="e">
        <f>100*(SUM(V66)/$B$25)</f>
        <v>#DIV/0!</v>
      </c>
      <c r="X66" s="47" t="e">
        <f>100*(SUM(V66)/$B$23)</f>
        <v>#DIV/0!</v>
      </c>
      <c r="Y66" s="47">
        <v>1</v>
      </c>
      <c r="Z66" s="47">
        <v>1</v>
      </c>
      <c r="AA66" s="44"/>
      <c r="AB66" s="10" t="s">
        <v>43</v>
      </c>
    </row>
    <row r="67" spans="5:28" ht="15">
      <c r="E67" s="15"/>
      <c r="F67" s="46" t="s">
        <v>218</v>
      </c>
      <c r="G67" s="58">
        <v>61</v>
      </c>
      <c r="H67" s="63" t="s">
        <v>105</v>
      </c>
      <c r="I67" s="65"/>
      <c r="J67" s="58"/>
      <c r="K67" s="58"/>
      <c r="L67" s="58"/>
      <c r="M67" s="58"/>
      <c r="N67" s="58"/>
      <c r="O67" s="60"/>
      <c r="P67" s="65"/>
      <c r="Q67" s="65"/>
      <c r="R67" s="65"/>
      <c r="S67" s="65"/>
      <c r="T67" s="61"/>
      <c r="U67" s="46" t="s">
        <v>218</v>
      </c>
      <c r="V67" s="47">
        <f>I67/2</f>
        <v>0</v>
      </c>
      <c r="W67" s="62" t="e">
        <f>100*(SUM(V67)/$B$25)</f>
        <v>#DIV/0!</v>
      </c>
      <c r="X67" s="47" t="e">
        <f>100*(SUM(V67)/$B$23)</f>
        <v>#DIV/0!</v>
      </c>
      <c r="Y67" s="47">
        <v>1</v>
      </c>
      <c r="Z67" s="47">
        <v>2</v>
      </c>
      <c r="AA67" s="44"/>
      <c r="AB67" s="10" t="s">
        <v>43</v>
      </c>
    </row>
    <row r="68" spans="2:28" ht="17.25">
      <c r="B68" s="35" t="s">
        <v>164</v>
      </c>
      <c r="E68" s="15"/>
      <c r="F68" s="46" t="s">
        <v>219</v>
      </c>
      <c r="G68" s="58">
        <v>62</v>
      </c>
      <c r="H68" s="63" t="s">
        <v>106</v>
      </c>
      <c r="I68" s="64"/>
      <c r="J68" s="44"/>
      <c r="K68" s="44"/>
      <c r="L68" s="66"/>
      <c r="M68" s="66"/>
      <c r="N68" s="44"/>
      <c r="O68" s="60"/>
      <c r="P68" s="60"/>
      <c r="Q68" s="60"/>
      <c r="R68" s="65"/>
      <c r="S68" s="65"/>
      <c r="T68" s="61"/>
      <c r="U68" s="46" t="s">
        <v>219</v>
      </c>
      <c r="V68" s="47">
        <f>I68/2</f>
        <v>0</v>
      </c>
      <c r="W68" s="62" t="e">
        <f>100*(SUM(V68)/$B$25)</f>
        <v>#DIV/0!</v>
      </c>
      <c r="X68" s="47" t="e">
        <f>100*(SUM(V68)/$B$23)</f>
        <v>#DIV/0!</v>
      </c>
      <c r="Y68" s="47">
        <v>2</v>
      </c>
      <c r="Z68" s="47">
        <v>3</v>
      </c>
      <c r="AA68" s="44"/>
      <c r="AB68" s="10" t="s">
        <v>43</v>
      </c>
    </row>
    <row r="69" spans="2:28" ht="15">
      <c r="B69" s="31" t="s">
        <v>163</v>
      </c>
      <c r="C69" s="31" t="s">
        <v>157</v>
      </c>
      <c r="E69" s="15"/>
      <c r="F69" s="46" t="s">
        <v>220</v>
      </c>
      <c r="G69" s="58">
        <v>63</v>
      </c>
      <c r="H69" s="63" t="s">
        <v>107</v>
      </c>
      <c r="I69" s="65"/>
      <c r="J69" s="58"/>
      <c r="K69" s="58"/>
      <c r="L69" s="58"/>
      <c r="M69" s="58"/>
      <c r="N69" s="58"/>
      <c r="O69" s="60"/>
      <c r="P69" s="65"/>
      <c r="Q69" s="65"/>
      <c r="R69" s="65"/>
      <c r="S69" s="65"/>
      <c r="T69" s="61"/>
      <c r="U69" s="46" t="s">
        <v>220</v>
      </c>
      <c r="V69" s="47">
        <f>I69/2</f>
        <v>0</v>
      </c>
      <c r="W69" s="62" t="e">
        <f>100*(SUM(V69)/$B$25)</f>
        <v>#DIV/0!</v>
      </c>
      <c r="X69" s="47" t="e">
        <f>100*(SUM(V69)/$B$23)</f>
        <v>#DIV/0!</v>
      </c>
      <c r="Y69" s="47">
        <v>2</v>
      </c>
      <c r="Z69" s="47">
        <v>3</v>
      </c>
      <c r="AA69" s="44"/>
      <c r="AB69" s="10" t="s">
        <v>43</v>
      </c>
    </row>
    <row r="70" spans="1:28" ht="15">
      <c r="A70" s="33" t="s">
        <v>33</v>
      </c>
      <c r="B70" s="2">
        <f>SUM(J7:J84)</f>
        <v>0</v>
      </c>
      <c r="C70" s="9" t="e">
        <f>100*(SUM(J7:J84)/SUM(I7:I84))</f>
        <v>#DIV/0!</v>
      </c>
      <c r="E70" s="15"/>
      <c r="F70" s="46" t="s">
        <v>221</v>
      </c>
      <c r="G70" s="58">
        <v>64</v>
      </c>
      <c r="H70" s="63" t="s">
        <v>108</v>
      </c>
      <c r="I70" s="65"/>
      <c r="J70" s="44"/>
      <c r="K70" s="44"/>
      <c r="L70" s="58"/>
      <c r="M70" s="58"/>
      <c r="N70" s="58"/>
      <c r="O70" s="60"/>
      <c r="P70" s="65"/>
      <c r="Q70" s="65"/>
      <c r="R70" s="65"/>
      <c r="S70" s="65"/>
      <c r="T70" s="61"/>
      <c r="U70" s="46" t="s">
        <v>221</v>
      </c>
      <c r="V70" s="47">
        <f>I70/6</f>
        <v>0</v>
      </c>
      <c r="W70" s="62" t="e">
        <f>100*(SUM(V70)/$B$25)</f>
        <v>#DIV/0!</v>
      </c>
      <c r="X70" s="47" t="e">
        <f>100*(SUM(V70)/$B$23)</f>
        <v>#DIV/0!</v>
      </c>
      <c r="Y70" s="47">
        <v>2</v>
      </c>
      <c r="Z70" s="47">
        <v>3</v>
      </c>
      <c r="AA70" s="44"/>
      <c r="AB70" s="10" t="s">
        <v>43</v>
      </c>
    </row>
    <row r="71" spans="1:28" ht="15">
      <c r="A71" s="33" t="s">
        <v>34</v>
      </c>
      <c r="B71" s="5">
        <f>SUM(K7:K84)</f>
        <v>0</v>
      </c>
      <c r="C71" s="9" t="e">
        <f>100*(SUM(K7:K84)/SUM(I7:I84))</f>
        <v>#DIV/0!</v>
      </c>
      <c r="E71" s="15"/>
      <c r="F71" s="46" t="s">
        <v>222</v>
      </c>
      <c r="G71" s="58">
        <v>65</v>
      </c>
      <c r="H71" s="63" t="s">
        <v>109</v>
      </c>
      <c r="I71" s="65"/>
      <c r="J71" s="58"/>
      <c r="K71" s="58"/>
      <c r="L71" s="58"/>
      <c r="M71" s="58"/>
      <c r="N71" s="58"/>
      <c r="O71" s="60"/>
      <c r="P71" s="65"/>
      <c r="Q71" s="65"/>
      <c r="R71" s="65"/>
      <c r="S71" s="65"/>
      <c r="T71" s="61"/>
      <c r="U71" s="46" t="s">
        <v>222</v>
      </c>
      <c r="V71" s="47">
        <f>I71/2</f>
        <v>0</v>
      </c>
      <c r="W71" s="62" t="e">
        <f>100*(SUM(V71)/$B$25)</f>
        <v>#DIV/0!</v>
      </c>
      <c r="X71" s="47" t="e">
        <f>100*(SUM(V71)/$B$23)</f>
        <v>#DIV/0!</v>
      </c>
      <c r="Y71" s="47">
        <v>2</v>
      </c>
      <c r="Z71" s="47">
        <v>3</v>
      </c>
      <c r="AA71" s="44"/>
      <c r="AB71" s="10" t="s">
        <v>43</v>
      </c>
    </row>
    <row r="72" spans="1:28" ht="15">
      <c r="A72" s="32" t="s">
        <v>39</v>
      </c>
      <c r="B72" s="31"/>
      <c r="E72" s="15"/>
      <c r="F72" s="46" t="s">
        <v>223</v>
      </c>
      <c r="G72" s="58">
        <v>66</v>
      </c>
      <c r="H72" s="63" t="s">
        <v>110</v>
      </c>
      <c r="I72" s="64"/>
      <c r="J72" s="68"/>
      <c r="K72" s="58"/>
      <c r="L72" s="58"/>
      <c r="M72" s="58"/>
      <c r="N72" s="58"/>
      <c r="O72" s="60"/>
      <c r="P72" s="65"/>
      <c r="Q72" s="65"/>
      <c r="R72" s="65"/>
      <c r="S72" s="65"/>
      <c r="T72" s="61"/>
      <c r="U72" s="46" t="s">
        <v>223</v>
      </c>
      <c r="V72" s="47">
        <f>I72/1</f>
        <v>0</v>
      </c>
      <c r="W72" s="62" t="e">
        <f>100*(SUM(V72)/$B$25)</f>
        <v>#DIV/0!</v>
      </c>
      <c r="X72" s="47" t="e">
        <f>100*(SUM(V72)/$B$23)</f>
        <v>#DIV/0!</v>
      </c>
      <c r="Y72" s="47">
        <v>1</v>
      </c>
      <c r="Z72" s="47">
        <v>2</v>
      </c>
      <c r="AA72" s="44"/>
      <c r="AB72" s="10" t="s">
        <v>43</v>
      </c>
    </row>
    <row r="73" spans="1:28" ht="15">
      <c r="A73" s="34" t="s">
        <v>153</v>
      </c>
      <c r="B73" s="31">
        <f>SUM(M7:M86)</f>
        <v>0</v>
      </c>
      <c r="C73" s="3" t="e">
        <f>100*(B73/MAUX)</f>
        <v>#DIV/0!</v>
      </c>
      <c r="E73" s="15"/>
      <c r="F73" s="46" t="s">
        <v>224</v>
      </c>
      <c r="G73" s="58">
        <v>67</v>
      </c>
      <c r="H73" s="63" t="s">
        <v>111</v>
      </c>
      <c r="I73" s="60"/>
      <c r="J73" s="44"/>
      <c r="K73" s="44"/>
      <c r="L73" s="44"/>
      <c r="M73" s="44"/>
      <c r="N73" s="44"/>
      <c r="O73" s="60"/>
      <c r="P73" s="60"/>
      <c r="Q73" s="60"/>
      <c r="R73" s="60"/>
      <c r="S73" s="60"/>
      <c r="T73" s="61"/>
      <c r="U73" s="46" t="s">
        <v>224</v>
      </c>
      <c r="V73" s="44"/>
      <c r="W73" s="44"/>
      <c r="X73" s="44"/>
      <c r="Y73" s="44"/>
      <c r="Z73" s="44"/>
      <c r="AA73" s="44"/>
      <c r="AB73" s="10" t="s">
        <v>43</v>
      </c>
    </row>
    <row r="74" spans="1:28" ht="15">
      <c r="A74" s="34" t="s">
        <v>154</v>
      </c>
      <c r="B74" s="31">
        <f>SUM(L8:L87)</f>
        <v>0</v>
      </c>
      <c r="C74" s="3" t="e">
        <f>100*(B74/MAUX)</f>
        <v>#DIV/0!</v>
      </c>
      <c r="E74" s="15"/>
      <c r="F74" s="46" t="s">
        <v>225</v>
      </c>
      <c r="G74" s="58">
        <v>68</v>
      </c>
      <c r="H74" s="63" t="s">
        <v>112</v>
      </c>
      <c r="I74" s="64"/>
      <c r="J74" s="68"/>
      <c r="K74" s="68"/>
      <c r="L74" s="68"/>
      <c r="M74" s="68"/>
      <c r="N74" s="68"/>
      <c r="O74" s="60"/>
      <c r="P74" s="64"/>
      <c r="Q74" s="64"/>
      <c r="R74" s="64"/>
      <c r="S74" s="64"/>
      <c r="T74" s="61"/>
      <c r="U74" s="46" t="s">
        <v>225</v>
      </c>
      <c r="V74" s="47">
        <f>I74/1</f>
        <v>0</v>
      </c>
      <c r="W74" s="62" t="e">
        <f>100*(SUM(V74)/$B$25)</f>
        <v>#DIV/0!</v>
      </c>
      <c r="X74" s="47" t="e">
        <f>100*(SUM(V74)/$B$23)</f>
        <v>#DIV/0!</v>
      </c>
      <c r="Y74" s="47">
        <v>1</v>
      </c>
      <c r="Z74" s="47">
        <v>1</v>
      </c>
      <c r="AA74" s="44"/>
      <c r="AB74" s="10" t="s">
        <v>43</v>
      </c>
    </row>
    <row r="75" spans="1:28" ht="15">
      <c r="A75" s="34" t="s">
        <v>155</v>
      </c>
      <c r="B75" s="31">
        <f>SUM(N9:N88)</f>
        <v>0</v>
      </c>
      <c r="C75" s="3" t="e">
        <f>100*(B75/MAUX)</f>
        <v>#DIV/0!</v>
      </c>
      <c r="E75" s="15"/>
      <c r="F75" s="46" t="s">
        <v>226</v>
      </c>
      <c r="G75" s="58">
        <v>69</v>
      </c>
      <c r="H75" s="63" t="s">
        <v>29</v>
      </c>
      <c r="I75" s="64"/>
      <c r="J75" s="58"/>
      <c r="K75" s="58"/>
      <c r="L75" s="58"/>
      <c r="M75" s="58"/>
      <c r="N75" s="58"/>
      <c r="O75" s="60"/>
      <c r="P75" s="65"/>
      <c r="Q75" s="65"/>
      <c r="R75" s="65"/>
      <c r="S75" s="65"/>
      <c r="T75" s="61"/>
      <c r="U75" s="46" t="s">
        <v>226</v>
      </c>
      <c r="V75" s="47">
        <f>I75/4</f>
        <v>0</v>
      </c>
      <c r="W75" s="62" t="e">
        <f>100*(SUM(V75)/$B$25)</f>
        <v>#DIV/0!</v>
      </c>
      <c r="X75" s="47" t="e">
        <f>100*(SUM(V75)/$B$23)</f>
        <v>#DIV/0!</v>
      </c>
      <c r="Y75" s="47">
        <v>1</v>
      </c>
      <c r="Z75" s="47">
        <v>1</v>
      </c>
      <c r="AA75" s="44"/>
      <c r="AB75" s="10" t="s">
        <v>43</v>
      </c>
    </row>
    <row r="76" spans="1:28" ht="15">
      <c r="A76" s="11" t="s">
        <v>156</v>
      </c>
      <c r="B76" s="5">
        <f>SUM(MAUX)-SUM(B73:B75)</f>
        <v>0</v>
      </c>
      <c r="C76" s="3" t="e">
        <f>100*(B76/MAUX)</f>
        <v>#DIV/0!</v>
      </c>
      <c r="E76" s="15"/>
      <c r="F76" s="46" t="s">
        <v>227</v>
      </c>
      <c r="G76" s="58">
        <v>70</v>
      </c>
      <c r="H76" s="63" t="s">
        <v>30</v>
      </c>
      <c r="I76" s="64"/>
      <c r="J76" s="44"/>
      <c r="K76" s="44"/>
      <c r="L76" s="58"/>
      <c r="M76" s="58"/>
      <c r="N76" s="58"/>
      <c r="O76" s="60"/>
      <c r="P76" s="65"/>
      <c r="Q76" s="65"/>
      <c r="R76" s="65"/>
      <c r="S76" s="65"/>
      <c r="T76" s="61"/>
      <c r="U76" s="46" t="s">
        <v>227</v>
      </c>
      <c r="V76" s="47">
        <f>I76/19</f>
        <v>0</v>
      </c>
      <c r="W76" s="62" t="e">
        <f>100*(SUM(V76)/$B$25)</f>
        <v>#DIV/0!</v>
      </c>
      <c r="X76" s="47" t="e">
        <f>100*(SUM(V76)/$B$23)</f>
        <v>#DIV/0!</v>
      </c>
      <c r="Y76" s="47">
        <v>1</v>
      </c>
      <c r="Z76" s="47">
        <v>1</v>
      </c>
      <c r="AA76" s="44"/>
      <c r="AB76" s="10" t="s">
        <v>43</v>
      </c>
    </row>
    <row r="77" spans="5:28" ht="15">
      <c r="E77" s="15"/>
      <c r="F77" s="46" t="s">
        <v>228</v>
      </c>
      <c r="G77" s="58">
        <v>71</v>
      </c>
      <c r="H77" s="63" t="s">
        <v>31</v>
      </c>
      <c r="I77" s="64"/>
      <c r="J77" s="44"/>
      <c r="K77" s="44"/>
      <c r="L77" s="66"/>
      <c r="M77" s="66"/>
      <c r="N77" s="44"/>
      <c r="O77" s="60"/>
      <c r="P77" s="60"/>
      <c r="Q77" s="60"/>
      <c r="R77" s="64"/>
      <c r="S77" s="64"/>
      <c r="T77" s="61"/>
      <c r="U77" s="46" t="s">
        <v>228</v>
      </c>
      <c r="V77" s="47">
        <f>I77/28</f>
        <v>0</v>
      </c>
      <c r="W77" s="62" t="e">
        <f>100*(SUM(V77)/$B$25)</f>
        <v>#DIV/0!</v>
      </c>
      <c r="X77" s="47" t="e">
        <f>100*(SUM(V77)/$B$23)</f>
        <v>#DIV/0!</v>
      </c>
      <c r="Y77" s="47">
        <v>1</v>
      </c>
      <c r="Z77" s="47">
        <v>1</v>
      </c>
      <c r="AA77" s="44"/>
      <c r="AB77" s="10" t="s">
        <v>43</v>
      </c>
    </row>
    <row r="78" spans="1:28" ht="15">
      <c r="A78" s="32" t="s">
        <v>135</v>
      </c>
      <c r="B78" s="31" t="s">
        <v>163</v>
      </c>
      <c r="C78" s="31" t="s">
        <v>157</v>
      </c>
      <c r="E78" s="15"/>
      <c r="F78" s="46" t="s">
        <v>229</v>
      </c>
      <c r="G78" s="58">
        <v>72</v>
      </c>
      <c r="H78" s="63" t="s">
        <v>113</v>
      </c>
      <c r="I78" s="64"/>
      <c r="J78" s="68"/>
      <c r="K78" s="68"/>
      <c r="L78" s="68"/>
      <c r="M78" s="68"/>
      <c r="N78" s="68"/>
      <c r="O78" s="60"/>
      <c r="P78" s="64"/>
      <c r="Q78" s="64"/>
      <c r="R78" s="64"/>
      <c r="S78" s="64"/>
      <c r="T78" s="61"/>
      <c r="U78" s="46" t="s">
        <v>229</v>
      </c>
      <c r="V78" s="47">
        <f>I78/1</f>
        <v>0</v>
      </c>
      <c r="W78" s="62" t="e">
        <f>100*(SUM(V78)/$B$25)</f>
        <v>#DIV/0!</v>
      </c>
      <c r="X78" s="47" t="e">
        <f>100*(SUM(V78)/$B$23)</f>
        <v>#DIV/0!</v>
      </c>
      <c r="Y78" s="47">
        <v>1</v>
      </c>
      <c r="Z78" s="47">
        <v>2</v>
      </c>
      <c r="AA78" s="44"/>
      <c r="AB78" s="10" t="s">
        <v>43</v>
      </c>
    </row>
    <row r="79" spans="1:28" ht="15">
      <c r="A79" s="34" t="s">
        <v>158</v>
      </c>
      <c r="B79" s="31">
        <f>SUM(O7:O86)</f>
        <v>0</v>
      </c>
      <c r="C79" s="31" t="e">
        <f aca="true" t="shared" si="2" ref="C79:C84">100*(B79/MAUX)</f>
        <v>#DIV/0!</v>
      </c>
      <c r="E79" s="15"/>
      <c r="F79" s="46" t="s">
        <v>230</v>
      </c>
      <c r="G79" s="58">
        <v>73</v>
      </c>
      <c r="H79" s="63" t="s">
        <v>114</v>
      </c>
      <c r="I79" s="64"/>
      <c r="J79" s="68"/>
      <c r="K79" s="68"/>
      <c r="L79" s="68"/>
      <c r="M79" s="68"/>
      <c r="N79" s="68"/>
      <c r="O79" s="60"/>
      <c r="P79" s="64"/>
      <c r="Q79" s="64"/>
      <c r="R79" s="64"/>
      <c r="S79" s="64"/>
      <c r="T79" s="61"/>
      <c r="U79" s="46" t="s">
        <v>230</v>
      </c>
      <c r="V79" s="47">
        <f>I79/1</f>
        <v>0</v>
      </c>
      <c r="W79" s="62" t="e">
        <f>100*(SUM(V79)/$B$25)</f>
        <v>#DIV/0!</v>
      </c>
      <c r="X79" s="47" t="e">
        <f>100*(SUM(V79)/$B$23)</f>
        <v>#DIV/0!</v>
      </c>
      <c r="Y79" s="47">
        <v>1</v>
      </c>
      <c r="Z79" s="47">
        <v>2</v>
      </c>
      <c r="AA79" s="44"/>
      <c r="AB79" s="10" t="s">
        <v>43</v>
      </c>
    </row>
    <row r="80" spans="1:28" ht="15">
      <c r="A80" s="34" t="s">
        <v>159</v>
      </c>
      <c r="B80" s="31">
        <f>SUM(P8:P87)</f>
        <v>0</v>
      </c>
      <c r="C80" s="31" t="e">
        <f t="shared" si="2"/>
        <v>#DIV/0!</v>
      </c>
      <c r="E80" s="15"/>
      <c r="F80" s="46" t="s">
        <v>231</v>
      </c>
      <c r="G80" s="58">
        <v>74</v>
      </c>
      <c r="H80" s="63" t="s">
        <v>115</v>
      </c>
      <c r="I80" s="64"/>
      <c r="J80" s="44"/>
      <c r="K80" s="58"/>
      <c r="L80" s="58"/>
      <c r="M80" s="58"/>
      <c r="N80" s="58"/>
      <c r="O80" s="60"/>
      <c r="P80" s="65"/>
      <c r="Q80" s="65"/>
      <c r="R80" s="65"/>
      <c r="S80" s="65"/>
      <c r="T80" s="61"/>
      <c r="U80" s="46" t="s">
        <v>231</v>
      </c>
      <c r="V80" s="47">
        <f>I80/1</f>
        <v>0</v>
      </c>
      <c r="W80" s="62" t="e">
        <f>100*(SUM(V80)/$B$25)</f>
        <v>#DIV/0!</v>
      </c>
      <c r="X80" s="47" t="e">
        <f>100*(SUM(V80)/$B$23)</f>
        <v>#DIV/0!</v>
      </c>
      <c r="Y80" s="47">
        <v>1</v>
      </c>
      <c r="Z80" s="47">
        <v>2</v>
      </c>
      <c r="AA80" s="44"/>
      <c r="AB80" s="10" t="s">
        <v>43</v>
      </c>
    </row>
    <row r="81" spans="1:28" ht="15">
      <c r="A81" s="34" t="s">
        <v>160</v>
      </c>
      <c r="B81" s="31">
        <f>SUM(Q9:Q88)</f>
        <v>0</v>
      </c>
      <c r="C81" s="31" t="e">
        <f t="shared" si="2"/>
        <v>#DIV/0!</v>
      </c>
      <c r="E81" s="15"/>
      <c r="F81" s="46" t="s">
        <v>237</v>
      </c>
      <c r="G81" s="58">
        <v>75</v>
      </c>
      <c r="H81" s="63" t="s">
        <v>116</v>
      </c>
      <c r="I81" s="64"/>
      <c r="J81" s="58"/>
      <c r="K81" s="58"/>
      <c r="L81" s="58"/>
      <c r="M81" s="58"/>
      <c r="N81" s="58"/>
      <c r="O81" s="60"/>
      <c r="P81" s="65"/>
      <c r="Q81" s="65"/>
      <c r="R81" s="65"/>
      <c r="S81" s="65"/>
      <c r="T81" s="61"/>
      <c r="U81" s="46" t="s">
        <v>237</v>
      </c>
      <c r="V81" s="47">
        <f>I81/1</f>
        <v>0</v>
      </c>
      <c r="W81" s="62" t="e">
        <f>100*(SUM(V81)/$B$25)</f>
        <v>#DIV/0!</v>
      </c>
      <c r="X81" s="47" t="e">
        <f>100*(SUM(V81)/$B$23)</f>
        <v>#DIV/0!</v>
      </c>
      <c r="Y81" s="47">
        <v>1</v>
      </c>
      <c r="Z81" s="47">
        <v>2</v>
      </c>
      <c r="AA81" s="44"/>
      <c r="AB81" s="10" t="s">
        <v>43</v>
      </c>
    </row>
    <row r="82" spans="1:28" ht="15">
      <c r="A82" s="34" t="s">
        <v>161</v>
      </c>
      <c r="B82" s="31">
        <f>SUM(R10:R89)</f>
        <v>0</v>
      </c>
      <c r="C82" s="31" t="e">
        <f t="shared" si="2"/>
        <v>#DIV/0!</v>
      </c>
      <c r="E82" s="15"/>
      <c r="F82" s="46" t="s">
        <v>232</v>
      </c>
      <c r="G82" s="58">
        <v>76</v>
      </c>
      <c r="H82" s="63" t="s">
        <v>117</v>
      </c>
      <c r="I82" s="64"/>
      <c r="J82" s="68"/>
      <c r="K82" s="68"/>
      <c r="L82" s="68"/>
      <c r="M82" s="68"/>
      <c r="N82" s="68"/>
      <c r="O82" s="60"/>
      <c r="P82" s="64"/>
      <c r="Q82" s="64"/>
      <c r="R82" s="64"/>
      <c r="S82" s="64"/>
      <c r="T82" s="61"/>
      <c r="U82" s="46" t="s">
        <v>232</v>
      </c>
      <c r="V82" s="47">
        <f>I82/1</f>
        <v>0</v>
      </c>
      <c r="W82" s="62" t="e">
        <f>100*(SUM(V82)/$B$25)</f>
        <v>#DIV/0!</v>
      </c>
      <c r="X82" s="47" t="e">
        <f>100*(SUM(V82)/$B$23)</f>
        <v>#DIV/0!</v>
      </c>
      <c r="Y82" s="47">
        <v>1</v>
      </c>
      <c r="Z82" s="47">
        <v>2</v>
      </c>
      <c r="AA82" s="44"/>
      <c r="AB82" s="10" t="s">
        <v>43</v>
      </c>
    </row>
    <row r="83" spans="1:28" ht="15">
      <c r="A83" s="34" t="s">
        <v>162</v>
      </c>
      <c r="B83" s="31">
        <f>SUM(S11:S90)</f>
        <v>0</v>
      </c>
      <c r="C83" s="31" t="e">
        <f t="shared" si="2"/>
        <v>#DIV/0!</v>
      </c>
      <c r="E83" s="15"/>
      <c r="F83" s="46" t="s">
        <v>122</v>
      </c>
      <c r="G83" s="58">
        <v>77</v>
      </c>
      <c r="H83" s="63" t="s">
        <v>118</v>
      </c>
      <c r="I83" s="65"/>
      <c r="J83" s="44"/>
      <c r="K83" s="44"/>
      <c r="L83" s="66"/>
      <c r="M83" s="66"/>
      <c r="N83" s="44"/>
      <c r="O83" s="60"/>
      <c r="P83" s="60"/>
      <c r="Q83" s="60"/>
      <c r="R83" s="60"/>
      <c r="S83" s="60"/>
      <c r="T83" s="61"/>
      <c r="U83" s="46" t="s">
        <v>122</v>
      </c>
      <c r="V83" s="47">
        <f>I83/1</f>
        <v>0</v>
      </c>
      <c r="W83" s="62" t="e">
        <f>100*(SUM(V83)/$B$25)</f>
        <v>#DIV/0!</v>
      </c>
      <c r="X83" s="47" t="e">
        <f>100*(SUM(V83)/$B$23)</f>
        <v>#DIV/0!</v>
      </c>
      <c r="Y83" s="47">
        <v>1</v>
      </c>
      <c r="Z83" s="47">
        <v>2</v>
      </c>
      <c r="AA83" s="44"/>
      <c r="AB83" s="10" t="s">
        <v>43</v>
      </c>
    </row>
    <row r="84" spans="1:28" ht="15">
      <c r="A84" s="34" t="s">
        <v>24</v>
      </c>
      <c r="B84" s="31">
        <f>SUM(B79:B83)</f>
        <v>0</v>
      </c>
      <c r="C84" s="31" t="e">
        <f t="shared" si="2"/>
        <v>#DIV/0!</v>
      </c>
      <c r="E84" s="15"/>
      <c r="F84" s="46" t="s">
        <v>123</v>
      </c>
      <c r="G84" s="58">
        <v>78</v>
      </c>
      <c r="H84" s="63" t="s">
        <v>119</v>
      </c>
      <c r="I84" s="60"/>
      <c r="J84" s="44"/>
      <c r="K84" s="66"/>
      <c r="L84" s="66"/>
      <c r="M84" s="66"/>
      <c r="N84" s="44"/>
      <c r="O84" s="60"/>
      <c r="P84" s="60"/>
      <c r="Q84" s="60"/>
      <c r="R84" s="60"/>
      <c r="S84" s="60"/>
      <c r="T84" s="61"/>
      <c r="U84" s="46" t="s">
        <v>123</v>
      </c>
      <c r="V84" s="47">
        <f>I84/1</f>
        <v>0</v>
      </c>
      <c r="W84" s="62" t="e">
        <f>100*(SUM(V84)/$B$25)</f>
        <v>#DIV/0!</v>
      </c>
      <c r="X84" s="47" t="e">
        <f>100*(SUM(V84)/$B$23)</f>
        <v>#DIV/0!</v>
      </c>
      <c r="Y84" s="47">
        <v>1</v>
      </c>
      <c r="Z84" s="47">
        <v>2</v>
      </c>
      <c r="AA84" s="44"/>
      <c r="AB84" s="10" t="s">
        <v>43</v>
      </c>
    </row>
    <row r="85" spans="5:28" ht="15">
      <c r="E85" s="15"/>
      <c r="F85" s="46" t="s">
        <v>124</v>
      </c>
      <c r="G85" s="58">
        <v>79</v>
      </c>
      <c r="H85" s="63" t="s">
        <v>120</v>
      </c>
      <c r="I85" s="60"/>
      <c r="J85" s="68"/>
      <c r="K85" s="60"/>
      <c r="L85" s="64"/>
      <c r="M85" s="64"/>
      <c r="N85" s="44"/>
      <c r="O85" s="60"/>
      <c r="P85" s="60"/>
      <c r="Q85" s="60"/>
      <c r="R85" s="60"/>
      <c r="S85" s="60"/>
      <c r="T85" s="61"/>
      <c r="U85" s="46" t="s">
        <v>124</v>
      </c>
      <c r="V85" s="47">
        <f>I85/1</f>
        <v>0</v>
      </c>
      <c r="W85" s="62" t="e">
        <f>100*(SUM(V85)/$B$25)</f>
        <v>#DIV/0!</v>
      </c>
      <c r="X85" s="47" t="e">
        <f>100*(SUM(V85)/$B$23)</f>
        <v>#DIV/0!</v>
      </c>
      <c r="Y85" s="47">
        <v>1</v>
      </c>
      <c r="Z85" s="47">
        <v>2</v>
      </c>
      <c r="AA85" s="44"/>
      <c r="AB85" s="10" t="s">
        <v>43</v>
      </c>
    </row>
    <row r="86" spans="1:28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0" t="s">
        <v>43</v>
      </c>
    </row>
    <row r="119" ht="15">
      <c r="D119" s="3" t="s">
        <v>40</v>
      </c>
    </row>
    <row r="120" ht="15">
      <c r="D120" s="3" t="s">
        <v>40</v>
      </c>
    </row>
    <row r="121" ht="15">
      <c r="D121" s="3" t="s">
        <v>40</v>
      </c>
    </row>
    <row r="122" ht="15">
      <c r="D122" s="3" t="s">
        <v>40</v>
      </c>
    </row>
    <row r="123" ht="15">
      <c r="D123" s="3" t="s">
        <v>40</v>
      </c>
    </row>
    <row r="124" ht="15">
      <c r="D124" s="3" t="s">
        <v>40</v>
      </c>
    </row>
    <row r="125" ht="15">
      <c r="D125" s="3" t="s">
        <v>40</v>
      </c>
    </row>
  </sheetData>
  <printOptions/>
  <pageMargins left="0.5" right="0.75" top="0.62" bottom="0.66" header="0.5" footer="0.5"/>
  <pageSetup fitToHeight="1" fitToWidth="1" horizontalDpi="300" verticalDpi="300" orientation="portrait" scale="69" r:id="rId4"/>
  <headerFooter alignWithMargins="0">
    <oddHeader>&amp;CPage &amp;P&amp;RHadNAGAD2</oddHeader>
  </headerFooter>
  <legacyDrawing r:id="rId3"/>
  <oleObjects>
    <oleObject progId="Word.Picture.8" shapeId="9176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Thomas H McGovern</cp:lastModifiedBy>
  <cp:lastPrinted>2004-08-01T20:29:39Z</cp:lastPrinted>
  <dcterms:created xsi:type="dcterms:W3CDTF">2002-01-04T20:21:56Z</dcterms:created>
  <dcterms:modified xsi:type="dcterms:W3CDTF">2004-09-06T21:44:19Z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1034266616</vt:i4>
  </property>
  <property fmtid="{D5CDD505-2E9C-101B-9397-08002B2CF9AE}" pid="4" name="_EmailSubje">
    <vt:lpwstr>FW: FISHBONE CD</vt:lpwstr>
  </property>
  <property fmtid="{D5CDD505-2E9C-101B-9397-08002B2CF9AE}" pid="5" name="_AuthorEma">
    <vt:lpwstr>nabo@voicenet.com</vt:lpwstr>
  </property>
  <property fmtid="{D5CDD505-2E9C-101B-9397-08002B2CF9AE}" pid="6" name="_AuthorEmailDisplayNa">
    <vt:lpwstr>Thomas H. McGovern</vt:lpwstr>
  </property>
</Properties>
</file>